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4_個別協議書様式・資料\02_R5分\02_修正\R5kobetukyogi_R5hiyou_kisairei\R5.4.1～R5.5.7に要した経費\"/>
    </mc:Choice>
  </mc:AlternateContent>
  <bookViews>
    <workbookView xWindow="0" yWindow="0" windowWidth="19200" windowHeight="6756" tabRatio="770"/>
  </bookViews>
  <sheets>
    <sheet name="基本情報等入力シート" sheetId="17" r:id="rId1"/>
    <sheet name="個別協議様式ア（ア）分" sheetId="8" r:id="rId2"/>
    <sheet name="別紙1-3" sheetId="25" r:id="rId3"/>
    <sheet name="リスト" sheetId="23" state="hidden" r:id="rId4"/>
    <sheet name="基準単価" sheetId="16" state="hidden" r:id="rId5"/>
    <sheet name="「費用の概要、積算内訳」記載例" sheetId="11" state="hidden" r:id="rId6"/>
    <sheet name="計算用" sheetId="18" state="hidden" r:id="rId7"/>
    <sheet name="参照" sheetId="7" state="hidden" r:id="rId8"/>
  </sheets>
  <externalReferences>
    <externalReference r:id="rId9"/>
    <externalReference r:id="rId10"/>
  </externalReferences>
  <definedNames>
    <definedName name="_xlnm.Print_Area" localSheetId="5">'「費用の概要、積算内訳」記載例'!$A$1:$AL$25</definedName>
    <definedName name="_xlnm.Print_Area" localSheetId="4">基準単価!$A$1:$N$45</definedName>
    <definedName name="_xlnm.Print_Area" localSheetId="0">基本情報等入力シート!$A$1:$B$30</definedName>
    <definedName name="_xlnm.Print_Area" localSheetId="1">'個別協議様式ア（ア）分'!$A$1:$AM$49</definedName>
    <definedName name="_xlnm.Print_Area" localSheetId="2">'別紙1-3'!$A$1:$AA$36</definedName>
    <definedName name="Z_0013D02D_7229_42E9_BC29_9561B8875AB4_.wvu.Cols" localSheetId="4" hidden="1">基準単価!$G:$H</definedName>
    <definedName name="Z_0013D02D_7229_42E9_BC29_9561B8875AB4_.wvu.PrintArea" localSheetId="4" hidden="1">基準単価!$A$1:$N$45</definedName>
    <definedName name="まるばつ">[1]リスト・集計用!$A$2:$A$3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 i="25" l="1"/>
  <c r="AH12" i="8" l="1"/>
  <c r="U12" i="8" l="1"/>
  <c r="S12" i="8"/>
  <c r="G22" i="17" l="1"/>
  <c r="AH13" i="8" l="1"/>
  <c r="AG13" i="8"/>
  <c r="AF13" i="8"/>
  <c r="AE13" i="8"/>
  <c r="AD13" i="8"/>
  <c r="AC13" i="8"/>
  <c r="AB13" i="8"/>
  <c r="AA13" i="8"/>
  <c r="Z13" i="8"/>
  <c r="Y13" i="8"/>
  <c r="X13" i="8"/>
  <c r="W13" i="8"/>
  <c r="V13" i="8"/>
  <c r="U13" i="8"/>
  <c r="T13" i="8"/>
  <c r="S13" i="8"/>
  <c r="H28" i="17"/>
  <c r="AG12" i="8"/>
  <c r="AE12" i="8"/>
  <c r="AD12" i="8"/>
  <c r="AC12" i="8"/>
  <c r="AB12" i="8"/>
  <c r="AA12" i="8"/>
  <c r="Z12" i="8"/>
  <c r="Y12" i="8"/>
  <c r="X12" i="8"/>
  <c r="W12" i="8"/>
  <c r="V12" i="8"/>
  <c r="T12" i="8"/>
  <c r="AF12" i="8"/>
  <c r="H22" i="17"/>
  <c r="B24" i="17" s="1"/>
  <c r="H13" i="8"/>
  <c r="H12" i="8"/>
  <c r="E13" i="8"/>
  <c r="E12" i="8"/>
  <c r="AJ4" i="8"/>
  <c r="K12" i="8" l="1"/>
  <c r="Q13" i="8"/>
  <c r="O13" i="8" s="1"/>
  <c r="O12" i="8"/>
  <c r="Q12" i="8" l="1"/>
  <c r="K13" i="8"/>
  <c r="I6" i="16"/>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alcChain>
</file>

<file path=xl/comments1.xml><?xml version="1.0" encoding="utf-8"?>
<comments xmlns="http://schemas.openxmlformats.org/spreadsheetml/2006/main">
  <authors>
    <author>東京都</author>
  </authors>
  <commentLis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
印鑑証明書に記載されている内容と一致させてください。</t>
        </r>
      </text>
    </comment>
    <comment ref="B14" authorId="0" shapeId="0">
      <text>
        <r>
          <rPr>
            <b/>
            <sz val="10"/>
            <color indexed="81"/>
            <rFont val="MS P ゴシック"/>
            <family val="3"/>
            <charset val="128"/>
          </rPr>
          <t>本補助金を申請する事業所・施設名称、所在地、介護保険事業所番号、サービス種別は
東京都に届出している内容を正確に記載してください。</t>
        </r>
      </text>
    </comment>
    <comment ref="B17" authorId="0" shapeId="0">
      <text>
        <r>
          <rPr>
            <b/>
            <sz val="10"/>
            <color indexed="81"/>
            <rFont val="MS P ゴシック"/>
            <family val="3"/>
            <charset val="128"/>
          </rPr>
          <t>申請担当者の連絡先については、申請内容の確認等の際に使用しますので、
間違いがないように記載してください。</t>
        </r>
      </text>
    </comment>
    <comment ref="B21" authorId="0" shapeId="0">
      <text>
        <r>
          <rPr>
            <b/>
            <sz val="10"/>
            <color indexed="81"/>
            <rFont val="MS P ゴシック"/>
            <family val="3"/>
            <charset val="128"/>
          </rPr>
          <t>特定施設入居者生活介護の指定を受けていない養護老人ホーム、軽費老人ホーム、
有料老人ホーム、サービス付き高齢者向け住宅については、入力不要です。</t>
        </r>
      </text>
    </comment>
    <comment ref="B23" authorId="0" shapeId="0">
      <text>
        <r>
          <rPr>
            <b/>
            <sz val="10"/>
            <color indexed="81"/>
            <rFont val="MS P ゴシック"/>
            <family val="3"/>
            <charset val="128"/>
          </rPr>
          <t>定員は、短期入所系、入所施設・居住系のみ記載してください。</t>
        </r>
      </text>
    </comment>
    <comment ref="B27" authorId="0" shapeId="0">
      <text>
        <r>
          <rPr>
            <b/>
            <sz val="9"/>
            <color indexed="81"/>
            <rFont val="MS P ゴシック"/>
            <family val="3"/>
            <charset val="128"/>
          </rPr>
          <t>令和５年度中にすでに個別協議を行い、承認をうけた場合は、「２回目以降」を選択してください。
それ以外の場合は、「１回目」を選択してください。</t>
        </r>
      </text>
    </comment>
    <comment ref="B28" authorId="0" shapeId="0">
      <text>
        <r>
          <rPr>
            <b/>
            <sz val="9"/>
            <color indexed="81"/>
            <rFont val="MS P ゴシック"/>
            <family val="3"/>
            <charset val="128"/>
          </rPr>
          <t>令和５年度中に、個別協議の有無に関わらず、
本個別協議を行う事業所のサービス種別で、本事業により補助金を受けている場合は、
○をつけてください。</t>
        </r>
      </text>
    </comment>
  </commentList>
</comments>
</file>

<file path=xl/comments2.xml><?xml version="1.0" encoding="utf-8"?>
<comments xmlns="http://schemas.openxmlformats.org/spreadsheetml/2006/main">
  <authors>
    <author>東京都</author>
  </authors>
  <commentList>
    <comment ref="U4" authorId="0" shapeId="0">
      <text>
        <r>
          <rPr>
            <b/>
            <sz val="24"/>
            <color indexed="81"/>
            <rFont val="メイリオ"/>
            <family val="3"/>
            <charset val="128"/>
          </rPr>
          <t>水色塗りつぶしセルを入力してください。</t>
        </r>
      </text>
    </comment>
    <comment ref="M13" authorId="0" shapeId="0">
      <text>
        <r>
          <rPr>
            <b/>
            <sz val="16"/>
            <color indexed="81"/>
            <rFont val="Meiryo UI"/>
            <family val="3"/>
            <charset val="128"/>
          </rPr>
          <t>令和５年度中にすでに個別協議を行い、承認をうけた場合（本個別協議が「2回目以降」の場合）は、
すでに承認を受けた個別協議で引き上げた基準額をこのセルに入力してください。</t>
        </r>
      </text>
    </comment>
    <comment ref="P23" authorId="0" shapeId="0">
      <text>
        <r>
          <rPr>
            <b/>
            <sz val="16"/>
            <color indexed="81"/>
            <rFont val="Meiryo UI"/>
            <family val="3"/>
            <charset val="128"/>
          </rPr>
          <t>◎個別協議が「１回目」の場合は、本欄に、所要額を全て記載してください。
（個別協議は基準単価を引き上げることが目的のため、既に補助金を受けている場合には、
既に補助金を受けた金額の所要額も記入してください。）
◎個別協議が「２回目以降」の場合は、すでに承認を受けている前回分までの個別協議の金額は、
本欄には記載しないでください。２回目（または３回目、４回目…）の個別協議の金額のみを本欄に記載してください。</t>
        </r>
      </text>
    </comment>
  </commentList>
</comments>
</file>

<file path=xl/comments3.xml><?xml version="1.0" encoding="utf-8"?>
<comments xmlns="http://schemas.openxmlformats.org/spreadsheetml/2006/main">
  <authors>
    <author>東京都</author>
  </authors>
  <commentList>
    <comment ref="AA1" authorId="0" shapeId="0">
      <text>
        <r>
          <rPr>
            <b/>
            <sz val="11"/>
            <color indexed="81"/>
            <rFont val="MS P ゴシック"/>
            <family val="3"/>
            <charset val="128"/>
          </rPr>
          <t>緑色のセルは、プルダウンメニューから選択してください。
水色のセルを記載してください。</t>
        </r>
      </text>
    </comment>
    <comment ref="B6" authorId="0" shapeId="0">
      <text>
        <r>
          <rPr>
            <b/>
            <sz val="11"/>
            <color indexed="81"/>
            <rFont val="MS P ゴシック"/>
            <family val="3"/>
            <charset val="128"/>
          </rPr>
          <t>本欄に記載した金額・内容について、他の補助金や給付金を受けている場合は、
本補助事業による補助金を受けることができません。
他の補助金や給付金を受けていないことを確認のうえ、必ず〇を選択してください。</t>
        </r>
      </text>
    </comment>
    <comment ref="U9" authorId="0" shapeId="0">
      <text>
        <r>
          <rPr>
            <b/>
            <sz val="12"/>
            <color indexed="81"/>
            <rFont val="MS P ゴシック"/>
            <family val="3"/>
            <charset val="128"/>
          </rPr>
          <t>アからウまでのいずれかに類似する事例がある場合は、
エに詳細を記入してください。</t>
        </r>
      </text>
    </comment>
    <comment ref="Y22" authorId="0" shapeId="0">
      <text>
        <r>
          <rPr>
            <b/>
            <sz val="11"/>
            <color indexed="81"/>
            <rFont val="MS P ゴシック"/>
            <family val="3"/>
            <charset val="128"/>
          </rPr>
          <t>申請要件として、本要件はア、イの両方とも該当することが必要ですので、
ご注意ください。</t>
        </r>
      </text>
    </comment>
    <comment ref="B29" authorId="0" shapeId="0">
      <text>
        <r>
          <rPr>
            <b/>
            <sz val="11"/>
            <color indexed="81"/>
            <rFont val="MS P ゴシック"/>
            <family val="3"/>
            <charset val="128"/>
          </rPr>
          <t>本欄には、保健所、受診・相談センター又は地域の医療機関に行政検査としての検査を依頼したが
対象にならないと判断され、
施設等の判断で自費検査として実施した経緯や経過等がわかるように記載してください。</t>
        </r>
      </text>
    </comment>
  </commentList>
</comments>
</file>

<file path=xl/comments4.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<sst xmlns="http://schemas.openxmlformats.org/spreadsheetml/2006/main" count="545" uniqueCount="334">
  <si>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</si>
  <si>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</si>
  <si>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</si>
  <si>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</si>
  <si>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</si>
  <si>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</si>
  <si>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</si>
  <si>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</si>
  <si>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</si>
  <si>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</si>
  <si>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</si>
  <si>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</si>
  <si>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</si>
  <si>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</si>
  <si>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</si>
  <si>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</si>
  <si>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</si>
  <si>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</si>
  <si>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</si>
  <si>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</si>
  <si>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</si>
  <si>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</si>
  <si>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</si>
  <si>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</si>
  <si>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</si>
  <si>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</si>
  <si>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</si>
  <si>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</si>
  <si>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</si>
  <si>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</si>
  <si>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</si>
  <si>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</si>
  <si>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</si>
  <si>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</si>
  <si>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</si>
  <si>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</si>
  <si>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</si>
  <si>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</si>
  <si>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</si>
  <si>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</si>
  <si>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</si>
  <si>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</si>
  <si>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</si>
  <si>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</si>
  <si>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</si>
  <si>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</si>
  <si>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</si>
  <si>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</si>
  <si>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</si>
  <si>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</si>
  <si>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</si>
  <si>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</si>
  <si>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</si>
  <si>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</si>
  <si>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</si>
  <si>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</si>
  <si>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</si>
  <si>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</si>
  <si>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</si>
  <si>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</si>
  <si>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</si>
  <si>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</si>
  <si>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</si>
  <si>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</si>
  <si>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</si>
  <si>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</si>
  <si>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</si>
  <si>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申請先の都道府県市名</t>
    <rPh sb="0" eb="2">
      <t>シンセイ</t>
    </rPh>
    <rPh sb="2" eb="3">
      <t>サキ</t>
    </rPh>
    <rPh sb="4" eb="8">
      <t>トドウフケン</t>
    </rPh>
    <rPh sb="8" eb="9">
      <t>シ</t>
    </rPh>
    <rPh sb="9" eb="10">
      <t>メイ</t>
    </rPh>
    <phoneticPr fontId="1"/>
  </si>
  <si>
    <t>対象経費の費目</t>
    <rPh sb="0" eb="2">
      <t>タイショウ</t>
    </rPh>
    <rPh sb="2" eb="4">
      <t>ケイヒ</t>
    </rPh>
    <rPh sb="5" eb="7">
      <t>ヒモク</t>
    </rPh>
    <phoneticPr fontId="1"/>
  </si>
  <si>
    <t>緊急雇用（職員派遣）</t>
    <rPh sb="0" eb="2">
      <t>キンキュウ</t>
    </rPh>
    <rPh sb="2" eb="4">
      <t>コヨウ</t>
    </rPh>
    <phoneticPr fontId="1"/>
  </si>
  <si>
    <t>割増賃金・手当（職員派遣）</t>
    <rPh sb="0" eb="2">
      <t>ワリマシ</t>
    </rPh>
    <rPh sb="2" eb="4">
      <t>チンギン</t>
    </rPh>
    <rPh sb="5" eb="7">
      <t>テアテ</t>
    </rPh>
    <phoneticPr fontId="1"/>
  </si>
  <si>
    <t>職業紹介料（職員派遣）</t>
    <rPh sb="0" eb="2">
      <t>ショクギョウ</t>
    </rPh>
    <rPh sb="2" eb="4">
      <t>ショウカイ</t>
    </rPh>
    <rPh sb="4" eb="5">
      <t>リョウ</t>
    </rPh>
    <phoneticPr fontId="1"/>
  </si>
  <si>
    <t>損害賠償保険加入（職員派遣）</t>
    <rPh sb="0" eb="2">
      <t>ソンガイ</t>
    </rPh>
    <rPh sb="2" eb="4">
      <t>バイショウ</t>
    </rPh>
    <rPh sb="4" eb="6">
      <t>ホケン</t>
    </rPh>
    <rPh sb="6" eb="8">
      <t>カニュウ</t>
    </rPh>
    <phoneticPr fontId="1"/>
  </si>
  <si>
    <t>旅費・宿泊費（職員派遣）</t>
    <rPh sb="0" eb="2">
      <t>リョヒ</t>
    </rPh>
    <rPh sb="3" eb="6">
      <t>シュクハクヒ</t>
    </rPh>
    <rPh sb="7" eb="9">
      <t>ショクイン</t>
    </rPh>
    <rPh sb="9" eb="11">
      <t>ハケン</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</si>
  <si>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</si>
  <si>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</si>
  <si>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</si>
  <si>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</si>
  <si>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</si>
  <si>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</si>
  <si>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</si>
  <si>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</si>
  <si>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</si>
  <si>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（２）個別協議の対象となる事業所・施設等</t>
    <phoneticPr fontId="1"/>
  </si>
  <si>
    <t>（１）どの年度に生じたかかり増し費用に対する個別協議か、当てはまる方を○で選択してください。（両年度に該当がある場合は様式を分けて記載してください）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</si>
  <si>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</si>
  <si>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</si>
  <si>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</si>
  <si>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</si>
  <si>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</si>
  <si>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</si>
  <si>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</si>
  <si>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</si>
  <si>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</si>
  <si>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</si>
  <si>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</si>
  <si>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</si>
  <si>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</si>
  <si>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</si>
  <si>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</si>
  <si>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</si>
  <si>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</si>
  <si>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</si>
  <si>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</si>
  <si>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</si>
  <si>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個別協議の承認を受けたことがある場合は、引き上げ後の基準額（Ａ’）</t>
    <rPh sb="0" eb="2">
      <t>コベツ</t>
    </rPh>
    <rPh sb="2" eb="4">
      <t>キョウギ</t>
    </rPh>
    <rPh sb="5" eb="7">
      <t>ショウニン</t>
    </rPh>
    <rPh sb="8" eb="9">
      <t>ウ</t>
    </rPh>
    <rPh sb="16" eb="18">
      <t>バアイ</t>
    </rPh>
    <rPh sb="20" eb="21">
      <t>ヒ</t>
    </rPh>
    <rPh sb="22" eb="23">
      <t>ア</t>
    </rPh>
    <rPh sb="24" eb="25">
      <t>ゴ</t>
    </rPh>
    <rPh sb="26" eb="29">
      <t>キジュンガク</t>
    </rPh>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</si>
  <si>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</si>
  <si>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</si>
  <si>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</si>
  <si>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</si>
  <si>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</si>
  <si>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</si>
  <si>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</si>
  <si>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</si>
  <si>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</si>
  <si>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</si>
  <si>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</si>
  <si>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</si>
  <si>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</si>
  <si>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</si>
  <si>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</si>
  <si>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</si>
  <si>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</si>
  <si>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</si>
  <si>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</si>
  <si>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</si>
  <si>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</si>
  <si>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</si>
  <si>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</si>
  <si>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</si>
  <si>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</si>
  <si>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</si>
  <si>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</si>
  <si>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</si>
  <si>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</si>
  <si>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</si>
  <si>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</si>
  <si>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</si>
  <si>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</si>
  <si>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</si>
  <si>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</si>
  <si>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</si>
  <si>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</si>
  <si>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</si>
  <si>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</si>
  <si>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</si>
  <si>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</si>
  <si>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</si>
  <si>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</si>
  <si>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</si>
  <si>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</si>
  <si>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</si>
  <si>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</si>
  <si>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</si>
  <si>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</si>
  <si>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</si>
  <si>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</si>
  <si>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</si>
  <si>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</si>
  <si>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</si>
  <si>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</si>
  <si>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</si>
  <si>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</si>
  <si>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</si>
  <si>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</si>
  <si>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</si>
  <si>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</si>
  <si>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</si>
  <si>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</si>
  <si>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</si>
  <si>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</si>
  <si>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</si>
  <si>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</si>
  <si>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</si>
  <si>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</si>
  <si>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</si>
  <si>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</si>
  <si>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</si>
  <si>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</si>
  <si>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</si>
  <si>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</si>
  <si>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</si>
  <si>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r>
      <t xml:space="preserve">自費検査
</t>
    </r>
    <r>
      <rPr>
        <sz val="9"/>
        <color rgb="FFFF0000"/>
        <rFont val="メイリオ"/>
        <family val="3"/>
        <charset val="128"/>
      </rPr>
      <t>※介護施設等のみ</t>
    </r>
    <rPh sb="0" eb="2">
      <t>ジヒ</t>
    </rPh>
    <rPh sb="2" eb="4">
      <t>ケンサ</t>
    </rPh>
    <rPh sb="6" eb="8">
      <t>カイゴ</t>
    </rPh>
    <rPh sb="8" eb="11">
      <t>シセツトウ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</si>
  <si>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</si>
  <si>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t>
    </r>
    <r>
      <rPr>
        <sz val="14"/>
        <color rgb="FFFF0000"/>
        <rFont val="メイリオ"/>
        <family val="3"/>
        <charset val="128"/>
      </rPr>
      <t>　※チェック漏れのないようご注意ください</t>
    </r>
    <rPh sb="3" eb="6">
      <t>ジギョウショ</t>
    </rPh>
    <rPh sb="7" eb="10">
      <t>シセツトウ</t>
    </rPh>
    <rPh sb="14" eb="16">
      <t>コウモク</t>
    </rPh>
    <rPh sb="22" eb="23">
      <t>モ</t>
    </rPh>
    <rPh sb="30" eb="32">
      <t>チュウイ</t>
    </rPh>
    <phoneticPr fontId="1"/>
  </si>
  <si>
    <t>●基本情報入力シート</t>
    <rPh sb="1" eb="3">
      <t>キホン</t>
    </rPh>
    <rPh sb="3" eb="5">
      <t>ジョウホウ</t>
    </rPh>
    <rPh sb="5" eb="7">
      <t>ニュウリョク</t>
    </rPh>
    <phoneticPr fontId="36"/>
  </si>
  <si>
    <t>自費検査判定セル</t>
    <rPh sb="0" eb="2">
      <t>ジヒ</t>
    </rPh>
    <rPh sb="2" eb="4">
      <t>ケンサ</t>
    </rPh>
    <rPh sb="4" eb="6">
      <t>ハンテイ</t>
    </rPh>
    <phoneticPr fontId="36"/>
  </si>
  <si>
    <t>施設内療養判定セル</t>
    <rPh sb="0" eb="2">
      <t>シセツ</t>
    </rPh>
    <rPh sb="2" eb="3">
      <t>ナイ</t>
    </rPh>
    <rPh sb="3" eb="5">
      <t>リョウヨウ</t>
    </rPh>
    <rPh sb="5" eb="7">
      <t>ハンテイ</t>
    </rPh>
    <phoneticPr fontId="36"/>
  </si>
  <si>
    <t>　※本シートの水色塗りつぶしセルを入力してください。</t>
    <rPh sb="2" eb="3">
      <t>ホン</t>
    </rPh>
    <rPh sb="7" eb="9">
      <t>ミズイロ</t>
    </rPh>
    <rPh sb="9" eb="10">
      <t>ヌ</t>
    </rPh>
    <rPh sb="17" eb="19">
      <t>ニュウリョク</t>
    </rPh>
    <phoneticPr fontId="36"/>
  </si>
  <si>
    <t>提出日</t>
    <rPh sb="0" eb="2">
      <t>テイシュツ</t>
    </rPh>
    <rPh sb="2" eb="3">
      <t>ビ</t>
    </rPh>
    <phoneticPr fontId="36"/>
  </si>
  <si>
    <t>申請者（法人名）</t>
    <rPh sb="0" eb="3">
      <t>シンセイシャ</t>
    </rPh>
    <rPh sb="4" eb="6">
      <t>ホウジン</t>
    </rPh>
    <rPh sb="6" eb="7">
      <t>メイ</t>
    </rPh>
    <phoneticPr fontId="36"/>
  </si>
  <si>
    <t>法人所在地（郵便番号）</t>
    <rPh sb="0" eb="2">
      <t>ホウジン</t>
    </rPh>
    <rPh sb="2" eb="5">
      <t>ショザイチ</t>
    </rPh>
    <rPh sb="6" eb="10">
      <t>ユウビンバンゴウ</t>
    </rPh>
    <phoneticPr fontId="36"/>
  </si>
  <si>
    <t>法人所在地（住所）</t>
    <rPh sb="0" eb="2">
      <t>ホウジン</t>
    </rPh>
    <rPh sb="2" eb="5">
      <t>ショザイチ</t>
    </rPh>
    <rPh sb="6" eb="8">
      <t>ジュウショ</t>
    </rPh>
    <phoneticPr fontId="36"/>
  </si>
  <si>
    <t>代表者職名</t>
    <rPh sb="0" eb="3">
      <t>ダイヒョウシャ</t>
    </rPh>
    <rPh sb="3" eb="4">
      <t>ショク</t>
    </rPh>
    <rPh sb="4" eb="5">
      <t>メイ</t>
    </rPh>
    <phoneticPr fontId="36"/>
  </si>
  <si>
    <t>代表者氏名</t>
    <rPh sb="0" eb="3">
      <t>ダイヒョウシャ</t>
    </rPh>
    <rPh sb="3" eb="5">
      <t>シメイ</t>
    </rPh>
    <phoneticPr fontId="36"/>
  </si>
  <si>
    <t>事業所・施設名称</t>
    <rPh sb="0" eb="3">
      <t>ジギョウショ</t>
    </rPh>
    <rPh sb="4" eb="6">
      <t>シセツ</t>
    </rPh>
    <rPh sb="6" eb="8">
      <t>メイショウ</t>
    </rPh>
    <phoneticPr fontId="36"/>
  </si>
  <si>
    <t>事業所・施設所在地（郵便番号）</t>
    <rPh sb="0" eb="3">
      <t>ジギョウショ</t>
    </rPh>
    <rPh sb="4" eb="6">
      <t>シセツ</t>
    </rPh>
    <rPh sb="6" eb="9">
      <t>ショザイチ</t>
    </rPh>
    <phoneticPr fontId="36"/>
  </si>
  <si>
    <t>事業所・施設所在地（住所）</t>
    <rPh sb="0" eb="3">
      <t>ジギョウショ</t>
    </rPh>
    <rPh sb="4" eb="6">
      <t>シセツ</t>
    </rPh>
    <rPh sb="6" eb="9">
      <t>ショザイチ</t>
    </rPh>
    <rPh sb="10" eb="12">
      <t>ジュウショ</t>
    </rPh>
    <phoneticPr fontId="36"/>
  </si>
  <si>
    <t>申請担当者の連絡先（電話番号）</t>
    <rPh sb="0" eb="2">
      <t>シンセイ</t>
    </rPh>
    <rPh sb="2" eb="5">
      <t>タントウシャ</t>
    </rPh>
    <rPh sb="6" eb="9">
      <t>レンラクサキ</t>
    </rPh>
    <rPh sb="10" eb="12">
      <t>デンワ</t>
    </rPh>
    <rPh sb="12" eb="14">
      <t>バンゴウ</t>
    </rPh>
    <phoneticPr fontId="36"/>
  </si>
  <si>
    <t>申請担当者の連絡先（E-mail）</t>
    <rPh sb="0" eb="2">
      <t>シンセイ</t>
    </rPh>
    <rPh sb="2" eb="5">
      <t>タントウシャ</t>
    </rPh>
    <rPh sb="6" eb="9">
      <t>レンラクサキ</t>
    </rPh>
    <phoneticPr fontId="36"/>
  </si>
  <si>
    <t>申請担当者の氏名</t>
    <rPh sb="0" eb="2">
      <t>シンセイ</t>
    </rPh>
    <rPh sb="2" eb="5">
      <t>タントウシャ</t>
    </rPh>
    <rPh sb="6" eb="8">
      <t>シメイ</t>
    </rPh>
    <phoneticPr fontId="36"/>
  </si>
  <si>
    <t>介護保険事業所番号</t>
    <rPh sb="0" eb="2">
      <t>カイゴ</t>
    </rPh>
    <rPh sb="2" eb="4">
      <t>ホケン</t>
    </rPh>
    <rPh sb="4" eb="7">
      <t>ジギョウショ</t>
    </rPh>
    <rPh sb="7" eb="9">
      <t>バンゴウ</t>
    </rPh>
    <phoneticPr fontId="36"/>
  </si>
  <si>
    <t>サービス種別</t>
    <rPh sb="4" eb="6">
      <t>シュベツ</t>
    </rPh>
    <phoneticPr fontId="36"/>
  </si>
  <si>
    <t>定員数</t>
    <rPh sb="0" eb="2">
      <t>テイイン</t>
    </rPh>
    <rPh sb="2" eb="3">
      <t>スウ</t>
    </rPh>
    <phoneticPr fontId="36"/>
  </si>
  <si>
    <t>東京都</t>
    <rPh sb="0" eb="2">
      <t>トウキョウ</t>
    </rPh>
    <rPh sb="2" eb="3">
      <t>ト</t>
    </rPh>
    <phoneticPr fontId="1"/>
  </si>
  <si>
    <t>別表１</t>
    <rPh sb="0" eb="2">
      <t>ベッピョウ</t>
    </rPh>
    <phoneticPr fontId="36"/>
  </si>
  <si>
    <t>別表２</t>
    <rPh sb="0" eb="2">
      <t>ベッピョウ</t>
    </rPh>
    <phoneticPr fontId="36"/>
  </si>
  <si>
    <t>別表３</t>
    <rPh sb="0" eb="2">
      <t>ベッピョウ</t>
    </rPh>
    <phoneticPr fontId="36"/>
  </si>
  <si>
    <t>単位</t>
    <rPh sb="0" eb="2">
      <t>タンイ</t>
    </rPh>
    <phoneticPr fontId="36"/>
  </si>
  <si>
    <t>自費検査フラグ</t>
    <rPh sb="0" eb="2">
      <t>ジヒ</t>
    </rPh>
    <rPh sb="2" eb="4">
      <t>ケンサ</t>
    </rPh>
    <phoneticPr fontId="36"/>
  </si>
  <si>
    <t>施設内療養</t>
    <rPh sb="0" eb="2">
      <t>シセツ</t>
    </rPh>
    <rPh sb="2" eb="3">
      <t>ナイ</t>
    </rPh>
    <rPh sb="3" eb="5">
      <t>リョウヨウ</t>
    </rPh>
    <phoneticPr fontId="36"/>
  </si>
  <si>
    <t>通所介護事業所（通常規模型）</t>
    <rPh sb="0" eb="2">
      <t>ツウショ</t>
    </rPh>
    <rPh sb="2" eb="4">
      <t>カイゴ</t>
    </rPh>
    <rPh sb="4" eb="7">
      <t>ジギョウショ</t>
    </rPh>
    <phoneticPr fontId="36"/>
  </si>
  <si>
    <t>/事業所</t>
    <rPh sb="1" eb="4">
      <t>ジギョウショ</t>
    </rPh>
    <phoneticPr fontId="2"/>
  </si>
  <si>
    <t>通所介護事業所（大規模型（Ⅰ））</t>
    <rPh sb="0" eb="2">
      <t>ツウショ</t>
    </rPh>
    <rPh sb="2" eb="4">
      <t>カイゴ</t>
    </rPh>
    <rPh sb="4" eb="7">
      <t>ジギョウショ</t>
    </rPh>
    <phoneticPr fontId="36"/>
  </si>
  <si>
    <t>通所介護事業所（大規模型（Ⅱ））</t>
    <rPh sb="0" eb="2">
      <t>ツウショ</t>
    </rPh>
    <rPh sb="2" eb="4">
      <t>カイゴ</t>
    </rPh>
    <rPh sb="4" eb="7">
      <t>ジギョウショ</t>
    </rPh>
    <phoneticPr fontId="36"/>
  </si>
  <si>
    <t>地域密着型通所介護事業所(療養通所介護事業所を含む)</t>
    <rPh sb="13" eb="15">
      <t>リョウヨウ</t>
    </rPh>
    <rPh sb="15" eb="17">
      <t>ツウショ</t>
    </rPh>
    <rPh sb="17" eb="19">
      <t>カイゴ</t>
    </rPh>
    <rPh sb="19" eb="22">
      <t>ジギョウショ</t>
    </rPh>
    <rPh sb="23" eb="24">
      <t>フク</t>
    </rPh>
    <phoneticPr fontId="36"/>
  </si>
  <si>
    <t>通所リハビリテーション事業所（通常規模型）</t>
    <phoneticPr fontId="36"/>
  </si>
  <si>
    <t>通所リハビリテーション事業所（大規模型（Ⅰ））</t>
    <phoneticPr fontId="36"/>
  </si>
  <si>
    <t>通所リハビリテーション事業所（大規模型（Ⅱ））</t>
    <phoneticPr fontId="36"/>
  </si>
  <si>
    <t>短期入所生活介護事業所</t>
  </si>
  <si>
    <t>/定員</t>
    <rPh sb="1" eb="3">
      <t>テイイン</t>
    </rPh>
    <phoneticPr fontId="2"/>
  </si>
  <si>
    <t>短期入所療養介護事業所</t>
    <rPh sb="0" eb="2">
      <t>タンキ</t>
    </rPh>
    <rPh sb="2" eb="4">
      <t>ニュウショ</t>
    </rPh>
    <rPh sb="4" eb="6">
      <t>リョウヨウ</t>
    </rPh>
    <rPh sb="6" eb="8">
      <t>カイゴ</t>
    </rPh>
    <rPh sb="8" eb="11">
      <t>ジギョウショ</t>
    </rPh>
    <phoneticPr fontId="36"/>
  </si>
  <si>
    <t>居宅療養管理指導事業所</t>
    <rPh sb="8" eb="11">
      <t>ジギョウショ</t>
    </rPh>
    <phoneticPr fontId="36"/>
  </si>
  <si>
    <t>介護老人福祉施設</t>
  </si>
  <si>
    <t>地域密着型介護老人福祉施設</t>
  </si>
  <si>
    <t>介護老人保健施設</t>
  </si>
  <si>
    <t>認知症対応型共同生活介護事業所</t>
  </si>
  <si>
    <t>養護老人ホーム（定員30人以上）</t>
    <rPh sb="0" eb="2">
      <t>ヨウゴ</t>
    </rPh>
    <rPh sb="2" eb="4">
      <t>ロウジン</t>
    </rPh>
    <rPh sb="8" eb="10">
      <t>テイイン</t>
    </rPh>
    <rPh sb="12" eb="15">
      <t>ニンイジョウ</t>
    </rPh>
    <phoneticPr fontId="36"/>
  </si>
  <si>
    <t>養護老人ホーム（定員29人以下）</t>
    <rPh sb="0" eb="2">
      <t>ヨウゴ</t>
    </rPh>
    <rPh sb="2" eb="4">
      <t>ロウジン</t>
    </rPh>
    <rPh sb="8" eb="10">
      <t>テイイン</t>
    </rPh>
    <rPh sb="12" eb="13">
      <t>ニン</t>
    </rPh>
    <rPh sb="13" eb="15">
      <t>イカ</t>
    </rPh>
    <phoneticPr fontId="36"/>
  </si>
  <si>
    <t>軽費老人ホーム（定員30人以上）</t>
    <rPh sb="0" eb="2">
      <t>ケイヒ</t>
    </rPh>
    <rPh sb="2" eb="4">
      <t>ロウジン</t>
    </rPh>
    <rPh sb="8" eb="10">
      <t>テイイン</t>
    </rPh>
    <rPh sb="12" eb="15">
      <t>ニンイジョウ</t>
    </rPh>
    <phoneticPr fontId="36"/>
  </si>
  <si>
    <t>軽費老人ホーム（定員29人以下）</t>
    <rPh sb="0" eb="2">
      <t>ケイヒ</t>
    </rPh>
    <rPh sb="2" eb="4">
      <t>ロウジン</t>
    </rPh>
    <rPh sb="8" eb="10">
      <t>テイイン</t>
    </rPh>
    <rPh sb="12" eb="15">
      <t>ニンイカ</t>
    </rPh>
    <phoneticPr fontId="36"/>
  </si>
  <si>
    <t>有料老人ホーム（定員30人以上）</t>
    <rPh sb="0" eb="2">
      <t>ユウリョウ</t>
    </rPh>
    <rPh sb="2" eb="4">
      <t>ロウジン</t>
    </rPh>
    <rPh sb="8" eb="10">
      <t>テイイン</t>
    </rPh>
    <rPh sb="12" eb="15">
      <t>ニンイジョウ</t>
    </rPh>
    <phoneticPr fontId="36"/>
  </si>
  <si>
    <t>有料老人ホーム（定員29人以下）</t>
    <rPh sb="0" eb="2">
      <t>ユウリョウ</t>
    </rPh>
    <rPh sb="2" eb="4">
      <t>ロウジン</t>
    </rPh>
    <rPh sb="8" eb="10">
      <t>テイイン</t>
    </rPh>
    <rPh sb="12" eb="13">
      <t>ニン</t>
    </rPh>
    <rPh sb="13" eb="15">
      <t>イカ</t>
    </rPh>
    <phoneticPr fontId="36"/>
  </si>
  <si>
    <t>サービス付き高齢者向け住宅（定員30人以上）</t>
    <rPh sb="4" eb="5">
      <t>ツ</t>
    </rPh>
    <rPh sb="6" eb="9">
      <t>コウレイシャ</t>
    </rPh>
    <rPh sb="9" eb="10">
      <t>ム</t>
    </rPh>
    <rPh sb="11" eb="13">
      <t>ジュウタク</t>
    </rPh>
    <rPh sb="14" eb="16">
      <t>テイイン</t>
    </rPh>
    <rPh sb="18" eb="21">
      <t>ニンイジョウ</t>
    </rPh>
    <phoneticPr fontId="3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</si>
  <si>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6"/>
  </si>
  <si>
    <t>基準単価</t>
    <rPh sb="0" eb="2">
      <t>キジュン</t>
    </rPh>
    <rPh sb="2" eb="4">
      <t>タンカ</t>
    </rPh>
    <phoneticPr fontId="36"/>
  </si>
  <si>
    <t>金額（小計）</t>
    <rPh sb="0" eb="2">
      <t>キンガク</t>
    </rPh>
    <rPh sb="3" eb="5">
      <t>ショウケイ</t>
    </rPh>
    <phoneticPr fontId="1"/>
  </si>
  <si>
    <t>（４）各対象経費の概要、積算内訳（上記「緊急雇用」から「施設内療養」までのうち該当のある費目ごとに記載してください。）</t>
    <rPh sb="3" eb="4">
      <t>カク</t>
    </rPh>
    <rPh sb="4" eb="6">
      <t>タイショウ</t>
    </rPh>
    <rPh sb="6" eb="8">
      <t>ケイヒ</t>
    </rPh>
    <rPh sb="17" eb="19">
      <t>ジョウキ</t>
    </rPh>
    <rPh sb="20" eb="22">
      <t>キンキュウ</t>
    </rPh>
    <rPh sb="22" eb="24">
      <t>コヨウ</t>
    </rPh>
    <rPh sb="28" eb="31">
      <t>シセツナイ</t>
    </rPh>
    <rPh sb="31" eb="33">
      <t>リョウヨウ</t>
    </rPh>
    <rPh sb="39" eb="41">
      <t>ガイトウ</t>
    </rPh>
    <rPh sb="44" eb="46">
      <t>ヒモク</t>
    </rPh>
    <rPh sb="49" eb="51">
      <t>キサイ</t>
    </rPh>
    <phoneticPr fontId="1"/>
  </si>
  <si>
    <t>本個別協議の当該年度における回数</t>
    <rPh sb="0" eb="1">
      <t>ホン</t>
    </rPh>
    <rPh sb="1" eb="3">
      <t>コベツ</t>
    </rPh>
    <rPh sb="3" eb="5">
      <t>キョウギ</t>
    </rPh>
    <rPh sb="6" eb="8">
      <t>トウガイ</t>
    </rPh>
    <rPh sb="8" eb="10">
      <t>ネンド</t>
    </rPh>
    <rPh sb="14" eb="16">
      <t>カイスウ</t>
    </rPh>
    <phoneticPr fontId="36"/>
  </si>
  <si>
    <t>2回目以降</t>
    <rPh sb="1" eb="3">
      <t>カイメ</t>
    </rPh>
    <rPh sb="3" eb="5">
      <t>イコウ</t>
    </rPh>
    <phoneticPr fontId="1"/>
  </si>
  <si>
    <t>1回目</t>
    <rPh sb="1" eb="3">
      <t>カイメ</t>
    </rPh>
    <phoneticPr fontId="1"/>
  </si>
  <si>
    <t>回数フラグ</t>
    <rPh sb="0" eb="2">
      <t>カイスウ</t>
    </rPh>
    <phoneticPr fontId="1"/>
  </si>
  <si>
    <t>別紙１－３</t>
    <phoneticPr fontId="36"/>
  </si>
  <si>
    <t>対象事業所ではないため、この様式を作成することはできません。</t>
    <rPh sb="14" eb="16">
      <t>ヨウシキ</t>
    </rPh>
    <rPh sb="17" eb="19">
      <t>サクセイ</t>
    </rPh>
    <phoneticPr fontId="36"/>
  </si>
  <si>
    <t>（１）介護施設等において、以下のアからウまでのいずれかに該当する者がいること。</t>
    <rPh sb="3" eb="5">
      <t>カイゴ</t>
    </rPh>
    <rPh sb="5" eb="7">
      <t>シセツ</t>
    </rPh>
    <rPh sb="7" eb="8">
      <t>トウ</t>
    </rPh>
    <rPh sb="13" eb="15">
      <t>イカ</t>
    </rPh>
    <rPh sb="28" eb="30">
      <t>ガイトウ</t>
    </rPh>
    <rPh sb="32" eb="33">
      <t>モノ</t>
    </rPh>
    <phoneticPr fontId="36"/>
  </si>
  <si>
    <t>要件</t>
    <rPh sb="0" eb="2">
      <t>ヨウケン</t>
    </rPh>
    <phoneticPr fontId="36"/>
  </si>
  <si>
    <t>該当の有無</t>
    <rPh sb="0" eb="2">
      <t>ガイトウ</t>
    </rPh>
    <rPh sb="3" eb="5">
      <t>ウム</t>
    </rPh>
    <phoneticPr fontId="36"/>
  </si>
  <si>
    <t>ア</t>
    <phoneticPr fontId="36"/>
  </si>
  <si>
    <t>〇</t>
    <phoneticPr fontId="36"/>
  </si>
  <si>
    <t>イ</t>
    <phoneticPr fontId="36"/>
  </si>
  <si>
    <t>ウ</t>
    <phoneticPr fontId="36"/>
  </si>
  <si>
    <t>（２）介護施設等として感染疑いがあると判断するが、保健所、受診・相談センター又は地域の医療機関の判断では行政検査の対象とされず、個別に検査を実施する場合であって、以下のア及びイの要件に該当すること。</t>
    <rPh sb="3" eb="5">
      <t>カイゴ</t>
    </rPh>
    <rPh sb="5" eb="7">
      <t>シセツ</t>
    </rPh>
    <rPh sb="7" eb="8">
      <t>トウ</t>
    </rPh>
    <rPh sb="11" eb="13">
      <t>カンセン</t>
    </rPh>
    <rPh sb="13" eb="14">
      <t>ウタガ</t>
    </rPh>
    <rPh sb="19" eb="21">
      <t>ハンダン</t>
    </rPh>
    <rPh sb="25" eb="28">
      <t>ホケンジョ</t>
    </rPh>
    <rPh sb="29" eb="31">
      <t>ジュシン</t>
    </rPh>
    <rPh sb="32" eb="34">
      <t>ソウダン</t>
    </rPh>
    <rPh sb="38" eb="39">
      <t>マタ</t>
    </rPh>
    <rPh sb="40" eb="42">
      <t>チイキ</t>
    </rPh>
    <rPh sb="43" eb="45">
      <t>イリョウ</t>
    </rPh>
    <rPh sb="45" eb="47">
      <t>キカン</t>
    </rPh>
    <rPh sb="48" eb="50">
      <t>ハンダン</t>
    </rPh>
    <rPh sb="52" eb="54">
      <t>ギョウセイ</t>
    </rPh>
    <rPh sb="54" eb="56">
      <t>ケンサ</t>
    </rPh>
    <rPh sb="57" eb="59">
      <t>タイショウ</t>
    </rPh>
    <rPh sb="64" eb="66">
      <t>コベツ</t>
    </rPh>
    <rPh sb="67" eb="69">
      <t>ケンサ</t>
    </rPh>
    <rPh sb="70" eb="72">
      <t>ジッシ</t>
    </rPh>
    <rPh sb="74" eb="76">
      <t>バアイ</t>
    </rPh>
    <rPh sb="81" eb="83">
      <t>イカ</t>
    </rPh>
    <rPh sb="85" eb="86">
      <t>オヨ</t>
    </rPh>
    <rPh sb="89" eb="91">
      <t>ヨウケン</t>
    </rPh>
    <rPh sb="92" eb="94">
      <t>ガイトウ</t>
    </rPh>
    <phoneticPr fontId="36"/>
  </si>
  <si>
    <t>近隣自治体や近隣施設等で感染者が発生した場合、又は感染拡大地域における施設等であること。</t>
    <phoneticPr fontId="36"/>
  </si>
  <si>
    <t>保健所、受診・相談センター又は地域の医療機関に行政検査としての検査を依頼したが対象にならないと判断された場合に、施設等の判断で実施した自費検査であること。</t>
    <phoneticPr fontId="36"/>
  </si>
  <si>
    <t>（３）行政検査の対象とならなかった経緯について、以下に記載すること。</t>
    <phoneticPr fontId="36"/>
  </si>
  <si>
    <t>ア　濃厚接触者と同居する職員</t>
    <phoneticPr fontId="36"/>
  </si>
  <si>
    <t>イ　発熱等の症状（新型コロナウイルス感染症の症状として見られる発熱、呼吸器症状、頭痛、全身倦怠感などの症状を指す。）を呈するが保健所等により経過観察を指示された職員</t>
    <phoneticPr fontId="36"/>
  </si>
  <si>
    <t>ウ　面会後に面会に来た家族が感染者又は濃厚接触者であることが判明した入所者などの者</t>
    <phoneticPr fontId="36"/>
  </si>
  <si>
    <t>ア　近隣自治体や近隣施設等で感染者が発生した場合、又は感染拡大地域における施設等であること。</t>
    <phoneticPr fontId="36"/>
  </si>
  <si>
    <t>イ　保健所、受診・相談センター又は地域の医療機関に行政検査としての検査を依頼したが対象にならないと判断された場合に、施設等の判断で実施した自費検査であること。</t>
    <phoneticPr fontId="36"/>
  </si>
  <si>
    <t>○</t>
    <phoneticPr fontId="1"/>
  </si>
  <si>
    <t>　　（入力が完了したセルはオレンジ色に変わります。）</t>
    <phoneticPr fontId="36"/>
  </si>
  <si>
    <t>　※本シートで入力した情報は他のシートに反映されます。</t>
    <rPh sb="2" eb="3">
      <t>ホン</t>
    </rPh>
    <rPh sb="7" eb="9">
      <t>ニュウリョク</t>
    </rPh>
    <rPh sb="11" eb="13">
      <t>ジョウホウ</t>
    </rPh>
    <rPh sb="14" eb="15">
      <t>タ</t>
    </rPh>
    <rPh sb="20" eb="22">
      <t>ハンエイ</t>
    </rPh>
    <phoneticPr fontId="36"/>
  </si>
  <si>
    <t>　※別途、「個別協議書ア（ア）分」のシートの水色塗りつぶしのセルも入力してください。</t>
    <rPh sb="6" eb="8">
      <t>コベツ</t>
    </rPh>
    <rPh sb="8" eb="10">
      <t>キョウギ</t>
    </rPh>
    <rPh sb="10" eb="11">
      <t>ショ</t>
    </rPh>
    <rPh sb="15" eb="16">
      <t>ブン</t>
    </rPh>
    <phoneticPr fontId="36"/>
  </si>
  <si>
    <t>　※自費検査費用を計上する場合は、要件確認のため「別紙１－３」のシートも作成してください。</t>
    <rPh sb="2" eb="4">
      <t>ジヒ</t>
    </rPh>
    <rPh sb="4" eb="6">
      <t>ケンサ</t>
    </rPh>
    <rPh sb="6" eb="8">
      <t>ヒヨウ</t>
    </rPh>
    <rPh sb="9" eb="11">
      <t>ケイジョウ</t>
    </rPh>
    <rPh sb="13" eb="15">
      <t>バアイ</t>
    </rPh>
    <rPh sb="17" eb="19">
      <t>ヨウケン</t>
    </rPh>
    <rPh sb="19" eb="21">
      <t>カクニン</t>
    </rPh>
    <rPh sb="25" eb="27">
      <t>ベッシ</t>
    </rPh>
    <rPh sb="36" eb="38">
      <t>サクセイ</t>
    </rPh>
    <phoneticPr fontId="36"/>
  </si>
  <si>
    <t>本申請書に記載した経費は、他の補助金や給付金を受けている場合は申請することができません。他の補助金や給付金を受けていないことを御確認のうえ右欄で〇を選択してください。</t>
    <rPh sb="0" eb="1">
      <t>ホン</t>
    </rPh>
    <rPh sb="1" eb="3">
      <t>シンセイ</t>
    </rPh>
    <rPh sb="3" eb="4">
      <t>ショ</t>
    </rPh>
    <rPh sb="69" eb="70">
      <t>ミギ</t>
    </rPh>
    <rPh sb="70" eb="71">
      <t>ラン</t>
    </rPh>
    <phoneticPr fontId="36"/>
  </si>
  <si>
    <t>申請担当者の連絡先（FAX）</t>
    <rPh sb="0" eb="2">
      <t>シンセイ</t>
    </rPh>
    <rPh sb="2" eb="5">
      <t>タントウシャ</t>
    </rPh>
    <rPh sb="6" eb="9">
      <t>レンラクサキ</t>
    </rPh>
    <phoneticPr fontId="36"/>
  </si>
  <si>
    <t>３（１）イ　対象経費の所要額</t>
    <rPh sb="6" eb="8">
      <t>タイショウ</t>
    </rPh>
    <rPh sb="8" eb="10">
      <t>ケイヒ</t>
    </rPh>
    <rPh sb="11" eb="14">
      <t>ショヨウガク</t>
    </rPh>
    <phoneticPr fontId="1"/>
  </si>
  <si>
    <t>〇</t>
    <phoneticPr fontId="1"/>
  </si>
  <si>
    <t>×</t>
    <phoneticPr fontId="1"/>
  </si>
  <si>
    <r>
      <t>別添１　令和５年度新型コロナウイルス感染症流行下における介護サービス事業所等のサービス提供体制確保事業（個別協議書）【（実施要綱）３（１）ア</t>
    </r>
    <r>
      <rPr>
        <b/>
        <sz val="18"/>
        <color rgb="FFFF0000"/>
        <rFont val="メイリオ"/>
        <family val="3"/>
        <charset val="128"/>
      </rPr>
      <t>（ア）分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</si>
  <si>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r>
      <t>感染者が確認された後の自費検査費用は全て対象外</t>
    </r>
    <r>
      <rPr>
        <b/>
        <sz val="10"/>
        <color theme="1"/>
        <rFont val="ＭＳ 明朝"/>
        <family val="1"/>
        <charset val="128"/>
      </rPr>
      <t>となります。申請を行う自費検査費用は、感染者が確認された後の自費検査費用を含んでおらず、以下で記載する内容により要件を満たした経費のみであることを確認の上、左欄で〇を選択してください。</t>
    </r>
    <phoneticPr fontId="36"/>
  </si>
  <si>
    <t>令和５年度に本事業の補助金を受けている場合は、右欄に〇をつけてください。</t>
    <rPh sb="0" eb="2">
      <t>レイワ</t>
    </rPh>
    <rPh sb="3" eb="4">
      <t>ネン</t>
    </rPh>
    <rPh sb="4" eb="5">
      <t>ド</t>
    </rPh>
    <rPh sb="6" eb="7">
      <t>ホン</t>
    </rPh>
    <rPh sb="7" eb="9">
      <t>ジギョウ</t>
    </rPh>
    <rPh sb="10" eb="13">
      <t>ホジョキン</t>
    </rPh>
    <rPh sb="14" eb="15">
      <t>ウ</t>
    </rPh>
    <rPh sb="19" eb="21">
      <t>バアイ</t>
    </rPh>
    <rPh sb="23" eb="24">
      <t>ミギ</t>
    </rPh>
    <rPh sb="24" eb="25">
      <t>ラン</t>
    </rPh>
    <phoneticPr fontId="36"/>
  </si>
  <si>
    <t>令和５年度に本事業の補助金を受けている場合は、補助を受けた金額を右欄に記載してください。</t>
    <rPh sb="0" eb="2">
      <t>レイワ</t>
    </rPh>
    <rPh sb="3" eb="4">
      <t>ネン</t>
    </rPh>
    <rPh sb="4" eb="5">
      <t>ド</t>
    </rPh>
    <rPh sb="6" eb="7">
      <t>ホン</t>
    </rPh>
    <rPh sb="7" eb="9">
      <t>ジギョウ</t>
    </rPh>
    <rPh sb="10" eb="13">
      <t>ホジョキン</t>
    </rPh>
    <rPh sb="14" eb="15">
      <t>ウ</t>
    </rPh>
    <rPh sb="19" eb="21">
      <t>バアイ</t>
    </rPh>
    <rPh sb="23" eb="25">
      <t>ホジョ</t>
    </rPh>
    <rPh sb="26" eb="27">
      <t>ウ</t>
    </rPh>
    <rPh sb="29" eb="31">
      <t>キンガク</t>
    </rPh>
    <rPh sb="32" eb="33">
      <t>ミギ</t>
    </rPh>
    <rPh sb="33" eb="34">
      <t>ラン</t>
    </rPh>
    <rPh sb="35" eb="37">
      <t>キサイ</t>
    </rPh>
    <phoneticPr fontId="36"/>
  </si>
  <si>
    <t>○</t>
    <phoneticPr fontId="1"/>
  </si>
  <si>
    <r>
      <t>令和５年度（令和５年４月１日から</t>
    </r>
    <r>
      <rPr>
        <u/>
        <sz val="14"/>
        <color rgb="FFFF0000"/>
        <rFont val="メイリオ"/>
        <family val="3"/>
        <charset val="128"/>
      </rPr>
      <t>令和５年５月７日</t>
    </r>
    <r>
      <rPr>
        <sz val="14"/>
        <color theme="1"/>
        <rFont val="メイリオ"/>
        <family val="3"/>
        <charset val="128"/>
      </rPr>
      <t>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3" eb="24">
      <t>ニチ</t>
    </rPh>
    <rPh sb="28" eb="29">
      <t>ショウ</t>
    </rPh>
    <rPh sb="31" eb="33">
      <t>ヒヨウ</t>
    </rPh>
    <rPh sb="33" eb="34">
      <t>ブン</t>
    </rPh>
    <phoneticPr fontId="1"/>
  </si>
  <si>
    <t>　感染等の疑いがある者に対して一定の要件のもとに自費で検査を実施した介護施設等として補助申請する場合は、要綱別記１－２に基づき、以下を記載すること。
　※（１）はいずれかに〇を、（２）はア及びイともに〇をすること。</t>
    <rPh sb="42" eb="44">
      <t>ホジョ</t>
    </rPh>
    <rPh sb="44" eb="46">
      <t>シンセイ</t>
    </rPh>
    <rPh sb="48" eb="50">
      <t>バアイ</t>
    </rPh>
    <rPh sb="52" eb="54">
      <t>ヨウコウ</t>
    </rPh>
    <rPh sb="54" eb="56">
      <t>ベッキ</t>
    </rPh>
    <rPh sb="60" eb="61">
      <t>モト</t>
    </rPh>
    <rPh sb="64" eb="66">
      <t>イカ</t>
    </rPh>
    <rPh sb="67" eb="69">
      <t>キサイ</t>
    </rPh>
    <rPh sb="94" eb="95">
      <t>オヨ</t>
    </rPh>
    <phoneticPr fontId="36"/>
  </si>
  <si>
    <t>感染者と同居する職員</t>
    <phoneticPr fontId="36"/>
  </si>
  <si>
    <t>面会後に面会に来た家族が感染者であることが判明した入所者などの者</t>
    <phoneticPr fontId="36"/>
  </si>
  <si>
    <t>上記ア及びイの要件に類似する入所者又は職員がいる場合
（以下の欄に詳細を記入してください。）</t>
    <rPh sb="0" eb="2">
      <t>ジョウキ</t>
    </rPh>
    <rPh sb="3" eb="4">
      <t>オヨ</t>
    </rPh>
    <rPh sb="7" eb="9">
      <t>ヨウケン</t>
    </rPh>
    <rPh sb="10" eb="12">
      <t>ルイジ</t>
    </rPh>
    <rPh sb="14" eb="17">
      <t>ニュウショシャ</t>
    </rPh>
    <rPh sb="17" eb="18">
      <t>マタ</t>
    </rPh>
    <rPh sb="19" eb="21">
      <t>ショクイン</t>
    </rPh>
    <rPh sb="24" eb="26">
      <t>バアイ</t>
    </rPh>
    <rPh sb="28" eb="30">
      <t>イカ</t>
    </rPh>
    <rPh sb="31" eb="32">
      <t>ラン</t>
    </rPh>
    <rPh sb="33" eb="35">
      <t>ショウサイ</t>
    </rPh>
    <rPh sb="36" eb="38">
      <t>キニュウ</t>
    </rPh>
    <phoneticPr fontId="36"/>
  </si>
  <si>
    <r>
      <t>本様式に記載する費用は</t>
    </r>
    <r>
      <rPr>
        <b/>
        <u/>
        <sz val="11"/>
        <color rgb="FFFF0000"/>
        <rFont val="ＭＳ Ｐゴシック"/>
        <family val="3"/>
        <charset val="128"/>
      </rPr>
      <t>令和5年4月1日から令和5年5月7日までに支払・納品を完了した費用</t>
    </r>
    <r>
      <rPr>
        <b/>
        <sz val="11"/>
        <rFont val="ＭＳ Ｐゴシック"/>
        <family val="3"/>
        <charset val="128"/>
      </rPr>
      <t>であることを確認して、右に〇をつけてください。</t>
    </r>
    <rPh sb="0" eb="1">
      <t>ホン</t>
    </rPh>
    <rPh sb="1" eb="3">
      <t>ヨウシキ</t>
    </rPh>
    <rPh sb="4" eb="6">
      <t>キサイ</t>
    </rPh>
    <rPh sb="8" eb="10">
      <t>ヒヨウ</t>
    </rPh>
    <rPh sb="11" eb="13">
      <t>レイワ</t>
    </rPh>
    <rPh sb="14" eb="15">
      <t>ネン</t>
    </rPh>
    <rPh sb="16" eb="17">
      <t>ガツ</t>
    </rPh>
    <rPh sb="17" eb="19">
      <t>ツイタチ</t>
    </rPh>
    <rPh sb="21" eb="23">
      <t>レイワ</t>
    </rPh>
    <rPh sb="24" eb="25">
      <t>ネン</t>
    </rPh>
    <rPh sb="26" eb="27">
      <t>ガツ</t>
    </rPh>
    <rPh sb="28" eb="29">
      <t>ニチ</t>
    </rPh>
    <rPh sb="32" eb="34">
      <t>シハライ</t>
    </rPh>
    <rPh sb="35" eb="37">
      <t>ノウヒン</t>
    </rPh>
    <rPh sb="38" eb="40">
      <t>カンリョウ</t>
    </rPh>
    <rPh sb="42" eb="44">
      <t>ヒヨウ</t>
    </rPh>
    <rPh sb="50" eb="52">
      <t>カクニン</t>
    </rPh>
    <rPh sb="55" eb="56">
      <t>ミギ</t>
    </rPh>
    <phoneticPr fontId="1"/>
  </si>
  <si>
    <t>株式会社都庁サービス</t>
    <rPh sb="0" eb="2">
      <t>カブシキ</t>
    </rPh>
    <rPh sb="2" eb="4">
      <t>カイシャ</t>
    </rPh>
    <rPh sb="4" eb="6">
      <t>トチョウ</t>
    </rPh>
    <phoneticPr fontId="7"/>
  </si>
  <si>
    <t>111-2222</t>
  </si>
  <si>
    <t>東京都新宿区西新宿○丁目○番○号</t>
    <rPh sb="15" eb="16">
      <t>ゴウ</t>
    </rPh>
    <phoneticPr fontId="7"/>
  </si>
  <si>
    <t>代表取締役</t>
    <rPh sb="0" eb="2">
      <t>ダイヒョウ</t>
    </rPh>
    <rPh sb="2" eb="5">
      <t>トリシマリヤク</t>
    </rPh>
    <phoneticPr fontId="7"/>
  </si>
  <si>
    <t>都庁　春子</t>
    <rPh sb="0" eb="2">
      <t>トチョウ</t>
    </rPh>
    <rPh sb="3" eb="5">
      <t>ハルコ</t>
    </rPh>
    <phoneticPr fontId="7"/>
  </si>
  <si>
    <t>グループホーム都庁</t>
    <rPh sb="7" eb="9">
      <t>トチョウ</t>
    </rPh>
    <phoneticPr fontId="7"/>
  </si>
  <si>
    <t>123-4567</t>
  </si>
  <si>
    <t>東京都新宿区東新宿○丁目○番○号</t>
    <rPh sb="0" eb="3">
      <t>トウキョウト</t>
    </rPh>
    <rPh sb="3" eb="6">
      <t>シンジュクク</t>
    </rPh>
    <rPh sb="6" eb="7">
      <t>ヒガシ</t>
    </rPh>
    <rPh sb="7" eb="9">
      <t>シンジュク</t>
    </rPh>
    <rPh sb="10" eb="12">
      <t>チョウメ</t>
    </rPh>
    <rPh sb="13" eb="14">
      <t>バン</t>
    </rPh>
    <rPh sb="15" eb="16">
      <t>ゴウ</t>
    </rPh>
    <phoneticPr fontId="7"/>
  </si>
  <si>
    <t>０３－●●●●－●●●●</t>
  </si>
  <si>
    <t>natsuko-tocho@tocho.jp</t>
  </si>
  <si>
    <t>都庁　夏子</t>
    <rPh sb="0" eb="2">
      <t>トチョウ</t>
    </rPh>
    <rPh sb="3" eb="5">
      <t>ナツコ</t>
    </rPh>
    <phoneticPr fontId="7"/>
  </si>
  <si>
    <t>○</t>
  </si>
  <si>
    <t>感染した職員○名の代替職員や感染症対応を行うための追加的な職員の確保のため、職員○名を緊急雇用した。</t>
  </si>
  <si>
    <t>感染者の発生に係る対応により追加的業務の生じた職員に対して、かかり増し分の超過勤務手当及び○○手当を支給した。</t>
  </si>
  <si>
    <t>感染した職員の代替職員を確保するため、有料職業紹介サイトに求人募集を依頼した。</t>
  </si>
  <si>
    <t>感染した職員の代替として新たに緊急雇用した職員について、介護業務に携わる際の損害賠償保険に加入した。</t>
  </si>
  <si>
    <t>感染者への対応を行った職員について、当該職員の自宅の家族への感染を予防するため、自宅に帰宅せずホテルに宿泊した。</t>
  </si>
  <si>
    <t>連携する病院や保健所や○○との打ち合わせ等のため、事業所からこれらの連携先への交通費が発生した。</t>
  </si>
  <si>
    <t>濃厚接触者と同居する職員○名、発熱等の症状を呈するが保健所等により経過観察を指示された職員○名、○○の職員○名に対して、補助要件を満たした上で、自費検査を実施した。</t>
  </si>
  <si>
    <t>事業所内で感染者が発生したため、事業所内の消毒を委託業者に依頼した。</t>
  </si>
  <si>
    <t>感染者が使用した○○を廃棄するため、廃棄業者に廃棄処理を依頼した。</t>
  </si>
  <si>
    <t>感染者が発生し、○○、○○、○○の在庫の不足が見込まれることから、これらを購入した。</t>
  </si>
  <si>
    <t>通所系サービスの代替サービスを提供するため、代替場所として○○を確保するための借り上げ費用が発生した。</t>
  </si>
  <si>
    <t>通所系サービス事業所が利用者の居宅を訪問してサービスを提供するため、訪問介護事業所の介護職員に同行してもらい指導を受けた際に謝金を支払った。</t>
  </si>
  <si>
    <t>通所系サービス事業所が代替サービスを提供するため、代替場所や利用者宅への職員の交通費が発生した。</t>
  </si>
  <si>
    <t>通所系サービスの代替サービスを提供するため、移動等に必要な車をリースした。</t>
  </si>
  <si>
    <t>通所できない利用者の安否確認等のためタブレットをリースした。</t>
  </si>
  <si>
    <t>○名×○円×○日間＋○円（手数料、○○費用）
○円（職員○名分（○月○日～○月○日））</t>
  </si>
  <si>
    <t>○円（○人分、○日間分））</t>
  </si>
  <si>
    <t>○名×○円（○日間分）
○円（○名分、○日間分）</t>
  </si>
  <si>
    <t>○名×○円×○泊</t>
  </si>
  <si>
    <t>○円（連携先○○、○名分、延べ○回分、交通手段○○）</t>
  </si>
  <si>
    <t>○名×○円
職員A及び利用者Cの検査で使用したPCR検査キット＠4,000円×２回分
職員Bの検査を行ったクリニックの自費のPCR検査費用　上限20,000円(実費33,000円)</t>
    <rPh sb="70" eb="72">
      <t>ジョウゲン</t>
    </rPh>
    <rPh sb="78" eb="79">
      <t>エン</t>
    </rPh>
    <rPh sb="80" eb="82">
      <t>ジッピ</t>
    </rPh>
    <phoneticPr fontId="1"/>
  </si>
  <si>
    <t>○円（○回分）</t>
  </si>
  <si>
    <t>品目①○○：○円（○個分）、品目②○○：○円（○個分）、品目③○○：○円（○個分）（当該感染等期間中の使用見込み量：品目①○個、品目②○個、品目③○個）</t>
  </si>
  <si>
    <t>○円×○日間
○円（○日間分）</t>
  </si>
  <si>
    <t>同行者○名×○円×○回
○円（同行者○名分、○回分）</t>
  </si>
  <si>
    <t>○円（職員○名分、延べ○回分、交通手段○○）</t>
  </si>
  <si>
    <t>○円×○個×○日間
○円（○個分、○日間分）</t>
  </si>
  <si>
    <t>〇</t>
  </si>
  <si>
    <t>・令和5年8月8日、職員Aは、同居する家族が濃厚接触者と判定された。
・令和5年8月6日、職員Bは、発熱・頭痛・呼吸器症状を呈し、新型コロナウイルス感染の疑いがあり、かかりつけ医を受診したが、経過観察を指示された。
・令和5年8月10日、利用者Cは、令和5年2月7日に面会に来た家族が感染者であることが判明した。
・令和5年8月6日以降、施設として、以上３名の体調の変化等について聞き取りや観察を行った。
・令和5年8月11日、当施設としては、感染疑いがあると判断し、保健所及び職員Bのクリニックに相談し、行政検査を依頼した。
・令和5年8月13日、保健所及びクリニックから、行政検査の対象にならないとの判断が示された。
・令和5年8月14日、近隣の複数の介護施設で、感染者が発生している状況を鑑み、施設として、上記３名の自費検査を行うこととした。
・同日、職員A及び利用者Cについては、施設が購入したPCR検査キット（4,000円×２名＝8,000円）で検体を採取し、自費検査を行い、陰性の結果となった。
・同日、職員Bについては、自費でのPCR検査を行うクリニックで検体を採取し、令和5年8月15日に陽性が判明した。（PCR検査費用：33,000円）</t>
    <phoneticPr fontId="1"/>
  </si>
  <si>
    <t>感染者数・濃厚接触者</t>
    <rPh sb="0" eb="3">
      <t>カンセンシャ</t>
    </rPh>
    <rPh sb="3" eb="4">
      <t>スウ</t>
    </rPh>
    <rPh sb="5" eb="7">
      <t>ノウコウ</t>
    </rPh>
    <rPh sb="7" eb="10">
      <t>セッショクシャ</t>
    </rPh>
    <phoneticPr fontId="1"/>
  </si>
  <si>
    <t>人数①</t>
    <rPh sb="0" eb="1">
      <t>ヒト</t>
    </rPh>
    <rPh sb="1" eb="2">
      <t>スウ</t>
    </rPh>
    <phoneticPr fontId="1"/>
  </si>
  <si>
    <t>発生日①</t>
    <rPh sb="0" eb="3">
      <t>ハッセイビ</t>
    </rPh>
    <phoneticPr fontId="1"/>
  </si>
  <si>
    <t>収束日①</t>
    <rPh sb="0" eb="2">
      <t>シュウソク</t>
    </rPh>
    <rPh sb="2" eb="3">
      <t>ビ</t>
    </rPh>
    <phoneticPr fontId="1"/>
  </si>
  <si>
    <t>人数②</t>
    <rPh sb="0" eb="1">
      <t>ヒト</t>
    </rPh>
    <rPh sb="1" eb="2">
      <t>スウ</t>
    </rPh>
    <phoneticPr fontId="1"/>
  </si>
  <si>
    <t>発生日②</t>
    <rPh sb="0" eb="3">
      <t>ハッセイビ</t>
    </rPh>
    <phoneticPr fontId="1"/>
  </si>
  <si>
    <t>収束日②</t>
    <rPh sb="0" eb="2">
      <t>シュウソク</t>
    </rPh>
    <rPh sb="2" eb="3">
      <t>ビ</t>
    </rPh>
    <phoneticPr fontId="1"/>
  </si>
  <si>
    <t>備　考（補足事項があれば記載してください。）</t>
    <rPh sb="0" eb="1">
      <t>ビ</t>
    </rPh>
    <rPh sb="2" eb="3">
      <t>コウ</t>
    </rPh>
    <phoneticPr fontId="1"/>
  </si>
  <si>
    <t>感染者数</t>
    <rPh sb="0" eb="3">
      <t>カンセンシャ</t>
    </rPh>
    <rPh sb="3" eb="4">
      <t>スウ</t>
    </rPh>
    <phoneticPr fontId="1"/>
  </si>
  <si>
    <t>濃厚接触者数</t>
    <rPh sb="0" eb="2">
      <t>ノウコウ</t>
    </rPh>
    <rPh sb="2" eb="5">
      <t>セッショクシャ</t>
    </rPh>
    <rPh sb="5" eb="6">
      <t>スウ</t>
    </rPh>
    <phoneticPr fontId="1"/>
  </si>
  <si>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</si>
  <si>
    <t>超過勤務手当：○円（○人分、延べ○時間）
○○手当：○円（○人分、単価○○円（１時間）、延べ○時間）
　　　　　○円（○人分、単価○○円（１日）、延べ○日間）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</si>
</sst>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Red]\-#,##0.0"/>
    <numFmt numFmtId="177" formatCode="#,##0_ "/>
    <numFmt numFmtId="178" formatCode="#"/>
    <numFmt numFmtId="179" formatCode="General&quot;日&quot;&quot;間&quot;"/>
  </numFmts>
  <fonts count="60">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9"/>
      <color rgb="FFFF0000"/>
      <name val="メイリオ"/>
      <family val="3"/>
      <charset val="128"/>
    </font>
    <font>
      <sz val="11"/>
      <name val="ＭＳ Ｐゴシック"/>
      <family val="3"/>
      <charset val="128"/>
    </font>
    <font>
      <b/>
      <sz val="11"/>
      <name val="ＭＳ Ｐゴシック"/>
      <family val="3"/>
      <charset val="128"/>
    </font>
    <font>
      <sz val="6"/>
      <name val="ＭＳ Ｐゴシック"/>
      <family val="3"/>
      <charset val="128"/>
    </font>
    <font>
      <b/>
      <sz val="11"/>
      <color rgb="FFFF0000"/>
      <name val="ＭＳ Ｐゴシック"/>
      <family val="3"/>
      <charset val="128"/>
    </font>
    <font>
      <u/>
      <sz val="11"/>
      <color theme="10"/>
      <name val="ＭＳ Ｐゴシック"/>
      <family val="3"/>
      <charset val="128"/>
    </font>
    <font>
      <b/>
      <sz val="11"/>
      <color indexed="81"/>
      <name val="MS P ゴシック"/>
      <family val="3"/>
      <charset val="128"/>
    </font>
    <font>
      <sz val="10"/>
      <name val="ＭＳ 明朝"/>
      <family val="1"/>
      <charset val="128"/>
    </font>
    <font>
      <sz val="16"/>
      <color theme="1"/>
      <name val="メイリオ"/>
      <family val="3"/>
      <charset val="128"/>
    </font>
    <font>
      <b/>
      <sz val="10"/>
      <color rgb="FFFF0000"/>
      <name val="ＭＳ 明朝"/>
      <family val="1"/>
      <charset val="128"/>
    </font>
    <font>
      <sz val="11"/>
      <name val="ＭＳ 明朝"/>
      <family val="1"/>
      <charset val="128"/>
    </font>
    <font>
      <b/>
      <u/>
      <sz val="10"/>
      <color rgb="FFFF0000"/>
      <name val="ＭＳ 明朝"/>
      <family val="1"/>
      <charset val="128"/>
    </font>
    <font>
      <sz val="10"/>
      <color theme="1"/>
      <name val="ＭＳ 明朝"/>
      <family val="1"/>
      <charset val="128"/>
    </font>
    <font>
      <sz val="10"/>
      <color rgb="FFFF0000"/>
      <name val="ＭＳ 明朝"/>
      <family val="1"/>
      <charset val="128"/>
    </font>
    <font>
      <sz val="10.5"/>
      <name val="ＭＳ 明朝"/>
      <family val="1"/>
      <charset val="128"/>
    </font>
    <font>
      <b/>
      <sz val="12"/>
      <color indexed="81"/>
      <name val="MS P ゴシック"/>
      <family val="3"/>
      <charset val="128"/>
    </font>
    <font>
      <sz val="14"/>
      <color theme="1"/>
      <name val="游ゴシック"/>
      <family val="2"/>
      <charset val="128"/>
      <scheme val="minor"/>
    </font>
    <font>
      <sz val="14"/>
      <color theme="1"/>
      <name val="游ゴシック"/>
      <family val="3"/>
      <charset val="128"/>
      <scheme val="minor"/>
    </font>
    <font>
      <b/>
      <u/>
      <sz val="11"/>
      <color rgb="FFFF0000"/>
      <name val="ＭＳ Ｐゴシック"/>
      <family val="3"/>
      <charset val="128"/>
    </font>
    <font>
      <sz val="11"/>
      <color theme="1"/>
      <name val="ＭＳ Ｐゴシック"/>
      <family val="3"/>
      <charset val="128"/>
    </font>
    <font>
      <b/>
      <sz val="10"/>
      <color indexed="81"/>
      <name val="MS P ゴシック"/>
      <family val="3"/>
      <charset val="128"/>
    </font>
    <font>
      <sz val="9"/>
      <color theme="1"/>
      <name val="ＭＳ 明朝"/>
      <family val="1"/>
      <charset val="128"/>
    </font>
    <font>
      <b/>
      <sz val="24"/>
      <color indexed="81"/>
      <name val="メイリオ"/>
      <family val="3"/>
      <charset val="128"/>
    </font>
    <font>
      <b/>
      <sz val="16"/>
      <color indexed="81"/>
      <name val="Meiryo UI"/>
      <family val="3"/>
      <charset val="128"/>
    </font>
    <font>
      <b/>
      <sz val="10"/>
      <color theme="1"/>
      <name val="ＭＳ 明朝"/>
      <family val="1"/>
      <charset val="128"/>
    </font>
    <font>
      <u/>
      <sz val="14"/>
      <color rgb="FFFF0000"/>
      <name val="メイリオ"/>
      <family val="3"/>
      <charset val="128"/>
    </font>
    <font>
      <sz val="14"/>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CDFFFF"/>
        <bgColor indexed="64"/>
      </patternFill>
    </fill>
    <fill>
      <patternFill patternType="solid">
        <fgColor rgb="FFFFC000"/>
        <bgColor indexed="64"/>
      </patternFill>
    </fill>
    <fill>
      <patternFill patternType="solid">
        <fgColor theme="6" tint="0.79998168889431442"/>
        <bgColor indexed="64"/>
      </patternFill>
    </fill>
    <fill>
      <patternFill patternType="solid">
        <fgColor theme="1"/>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0" fontId="34" fillId="0" borderId="0">
      <alignment vertical="center"/>
    </xf>
    <xf numFmtId="0" fontId="38" fillId="0" borderId="0" applyNumberFormat="0" applyFill="0" applyBorder="0" applyAlignment="0" applyProtection="0">
      <alignment vertical="center"/>
    </xf>
    <xf numFmtId="0" fontId="34"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cellStyleXfs>
  <cellXfs count="379">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6" fillId="0" borderId="0" xfId="0" applyFont="1">
      <alignment vertical="center"/>
    </xf>
    <xf numFmtId="0" fontId="5" fillId="0" borderId="0" xfId="0" applyFont="1" applyAlignment="1">
      <alignment vertical="center"/>
    </xf>
    <xf numFmtId="0" fontId="0" fillId="2" borderId="0" xfId="0" applyFill="1">
      <alignment vertical="center"/>
    </xf>
    <xf numFmtId="0" fontId="6" fillId="0" borderId="0" xfId="0" applyFont="1" applyBorder="1" applyAlignment="1">
      <alignment vertical="center"/>
    </xf>
    <xf numFmtId="0" fontId="8" fillId="0" borderId="0" xfId="0" applyFont="1">
      <alignment vertical="center"/>
    </xf>
    <xf numFmtId="38" fontId="3" fillId="0" borderId="0" xfId="0" applyNumberFormat="1" applyFont="1">
      <alignment vertical="center"/>
    </xf>
    <xf numFmtId="38" fontId="4" fillId="3" borderId="35" xfId="1" applyFont="1" applyFill="1" applyBorder="1" applyAlignment="1">
      <alignment horizontal="center" vertical="center" wrapText="1"/>
    </xf>
    <xf numFmtId="38" fontId="4" fillId="3" borderId="7" xfId="1" applyFont="1" applyFill="1" applyBorder="1" applyAlignment="1">
      <alignment horizontal="center" vertical="center" wrapText="1"/>
    </xf>
    <xf numFmtId="38" fontId="4" fillId="3" borderId="8" xfId="1" applyFont="1" applyFill="1" applyBorder="1" applyAlignment="1">
      <alignment horizontal="center" vertical="center" wrapText="1"/>
    </xf>
    <xf numFmtId="0" fontId="5" fillId="0" borderId="0" xfId="0" applyFont="1" applyFill="1">
      <alignment vertical="center"/>
    </xf>
    <xf numFmtId="0" fontId="8" fillId="0" borderId="0" xfId="0" applyFont="1" applyFill="1">
      <alignment vertical="center"/>
    </xf>
    <xf numFmtId="0" fontId="6" fillId="0" borderId="0" xfId="0" applyFont="1" applyFill="1" applyAlignment="1">
      <alignment horizontal="center" vertical="center"/>
    </xf>
    <xf numFmtId="0" fontId="11" fillId="0" borderId="0" xfId="0" applyFont="1" applyFill="1" applyAlignment="1">
      <alignment vertical="center"/>
    </xf>
    <xf numFmtId="0" fontId="11" fillId="0" borderId="0" xfId="0" applyFont="1">
      <alignment vertical="center"/>
    </xf>
    <xf numFmtId="0" fontId="5" fillId="0" borderId="34" xfId="0" applyFont="1" applyBorder="1">
      <alignment vertical="center"/>
    </xf>
    <xf numFmtId="0" fontId="6" fillId="3" borderId="36" xfId="0" applyFont="1" applyFill="1" applyBorder="1" applyAlignment="1">
      <alignment horizontal="center" vertical="center"/>
    </xf>
    <xf numFmtId="0" fontId="6" fillId="0" borderId="18" xfId="0" applyFont="1" applyBorder="1" applyAlignment="1">
      <alignment horizontal="left" vertical="center"/>
    </xf>
    <xf numFmtId="0" fontId="6" fillId="0" borderId="2" xfId="0" applyFont="1" applyBorder="1" applyAlignment="1">
      <alignment horizontal="left" vertical="center"/>
    </xf>
    <xf numFmtId="0" fontId="6" fillId="0" borderId="19" xfId="0" applyFont="1" applyBorder="1" applyAlignment="1">
      <alignment horizontal="left" vertical="center"/>
    </xf>
    <xf numFmtId="0" fontId="6" fillId="0" borderId="2" xfId="0" applyFont="1" applyBorder="1" applyAlignment="1">
      <alignment horizontal="left" vertical="center" wrapText="1"/>
    </xf>
    <xf numFmtId="0" fontId="8" fillId="0" borderId="1" xfId="0" applyFont="1" applyFill="1" applyBorder="1" applyAlignment="1">
      <alignment horizontal="center" vertical="center"/>
    </xf>
    <xf numFmtId="0" fontId="8" fillId="0" borderId="2" xfId="0" applyFont="1" applyFill="1" applyBorder="1">
      <alignment vertical="center"/>
    </xf>
    <xf numFmtId="0" fontId="16" fillId="0" borderId="0" xfId="0" applyFont="1" applyFill="1">
      <alignment vertical="center"/>
    </xf>
    <xf numFmtId="0" fontId="17" fillId="0" borderId="0" xfId="0" applyFont="1" applyFill="1">
      <alignment vertical="center"/>
    </xf>
    <xf numFmtId="0" fontId="17" fillId="0" borderId="0" xfId="0" applyFont="1" applyFill="1" applyBorder="1" applyAlignment="1">
      <alignment horizontal="left" vertical="center" wrapText="1"/>
    </xf>
    <xf numFmtId="0" fontId="17" fillId="0" borderId="0" xfId="0" applyFont="1" applyFill="1" applyAlignment="1">
      <alignment horizontal="center" vertical="center" wrapText="1"/>
    </xf>
    <xf numFmtId="0" fontId="18" fillId="0" borderId="0" xfId="0" applyFont="1" applyFill="1" applyAlignment="1">
      <alignment horizontal="center" vertical="center" wrapText="1"/>
    </xf>
    <xf numFmtId="0" fontId="18" fillId="0" borderId="0" xfId="0" applyFont="1" applyFill="1" applyAlignment="1">
      <alignment horizontal="left" vertical="center"/>
    </xf>
    <xf numFmtId="0" fontId="18" fillId="0" borderId="0" xfId="0" applyFont="1" applyFill="1">
      <alignment vertical="center"/>
    </xf>
    <xf numFmtId="38" fontId="17" fillId="0" borderId="0" xfId="1" applyFont="1" applyFill="1" applyBorder="1" applyAlignment="1">
      <alignment horizontal="right" vertical="center"/>
    </xf>
    <xf numFmtId="38" fontId="18" fillId="0" borderId="0" xfId="1" applyFont="1" applyFill="1" applyBorder="1" applyAlignment="1">
      <alignment horizontal="right"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xf>
    <xf numFmtId="38" fontId="18" fillId="0" borderId="0" xfId="1" applyFont="1" applyFill="1" applyBorder="1" applyAlignment="1">
      <alignment horizontal="left" vertical="top" wrapText="1"/>
    </xf>
    <xf numFmtId="176" fontId="16" fillId="0" borderId="0" xfId="1" applyNumberFormat="1" applyFont="1" applyFill="1" applyBorder="1" applyAlignment="1">
      <alignment horizontal="right" vertical="center"/>
    </xf>
    <xf numFmtId="38" fontId="16" fillId="0" borderId="0" xfId="1" applyFont="1" applyFill="1" applyBorder="1" applyAlignment="1">
      <alignment horizontal="right" vertical="center"/>
    </xf>
    <xf numFmtId="0" fontId="19" fillId="0" borderId="0" xfId="0" applyFont="1" applyFill="1" applyBorder="1" applyAlignment="1">
      <alignment horizontal="center" vertical="center"/>
    </xf>
    <xf numFmtId="176" fontId="16" fillId="7" borderId="0" xfId="1" applyNumberFormat="1" applyFont="1" applyFill="1" applyBorder="1" applyAlignment="1">
      <alignment horizontal="right" vertical="center"/>
    </xf>
    <xf numFmtId="38" fontId="16" fillId="7" borderId="0" xfId="1" applyFont="1" applyFill="1" applyBorder="1" applyAlignment="1">
      <alignment horizontal="right" vertical="center"/>
    </xf>
    <xf numFmtId="176" fontId="20" fillId="7" borderId="0" xfId="1" applyNumberFormat="1" applyFont="1" applyFill="1" applyBorder="1" applyAlignment="1">
      <alignment horizontal="right" vertical="center"/>
    </xf>
    <xf numFmtId="38" fontId="20" fillId="7" borderId="0" xfId="1" applyFont="1" applyFill="1" applyBorder="1" applyAlignment="1">
      <alignment horizontal="right" vertical="center"/>
    </xf>
    <xf numFmtId="38" fontId="22" fillId="0" borderId="44" xfId="1" applyFont="1" applyFill="1" applyBorder="1" applyAlignment="1">
      <alignment horizontal="center" vertical="center"/>
    </xf>
    <xf numFmtId="38" fontId="22" fillId="0" borderId="2" xfId="1" applyFont="1" applyFill="1" applyBorder="1" applyAlignment="1">
      <alignment horizontal="center" vertical="center"/>
    </xf>
    <xf numFmtId="38" fontId="22" fillId="0" borderId="45" xfId="1" applyFont="1" applyFill="1" applyBorder="1" applyAlignment="1">
      <alignment horizontal="center" vertical="center"/>
    </xf>
    <xf numFmtId="176" fontId="20" fillId="7" borderId="47" xfId="1" applyNumberFormat="1" applyFont="1" applyFill="1" applyBorder="1" applyAlignment="1">
      <alignment horizontal="right" vertical="center"/>
    </xf>
    <xf numFmtId="38" fontId="20" fillId="7" borderId="47" xfId="1" applyFont="1" applyFill="1" applyBorder="1" applyAlignment="1">
      <alignment horizontal="right" vertical="center"/>
    </xf>
    <xf numFmtId="0" fontId="18" fillId="0" borderId="1" xfId="0" applyFont="1" applyFill="1" applyBorder="1" applyAlignment="1">
      <alignment horizontal="center" vertical="center"/>
    </xf>
    <xf numFmtId="0" fontId="16" fillId="9" borderId="7" xfId="0" applyFont="1" applyFill="1" applyBorder="1" applyAlignment="1">
      <alignment horizontal="left" vertical="center" wrapText="1"/>
    </xf>
    <xf numFmtId="0" fontId="16" fillId="8" borderId="7" xfId="0" applyFont="1" applyFill="1" applyBorder="1" applyAlignment="1">
      <alignment vertical="center" wrapText="1"/>
    </xf>
    <xf numFmtId="0" fontId="16" fillId="9" borderId="48" xfId="0" applyFont="1" applyFill="1" applyBorder="1" applyAlignment="1">
      <alignment horizontal="left" vertical="center" wrapText="1"/>
    </xf>
    <xf numFmtId="0" fontId="16" fillId="8" borderId="48" xfId="0" applyFont="1" applyFill="1" applyBorder="1" applyAlignment="1">
      <alignment vertical="center" wrapText="1"/>
    </xf>
    <xf numFmtId="38" fontId="20" fillId="7" borderId="1" xfId="1" applyFont="1" applyFill="1" applyBorder="1" applyAlignment="1">
      <alignment horizontal="right" vertical="center"/>
    </xf>
    <xf numFmtId="0" fontId="20" fillId="0" borderId="0" xfId="0" applyFont="1" applyFill="1">
      <alignment vertical="center"/>
    </xf>
    <xf numFmtId="38" fontId="20" fillId="0" borderId="47" xfId="1" applyFont="1" applyFill="1" applyBorder="1" applyAlignment="1">
      <alignment horizontal="right" vertical="center"/>
    </xf>
    <xf numFmtId="38" fontId="20" fillId="0" borderId="1" xfId="1" applyFont="1" applyFill="1" applyBorder="1" applyAlignment="1">
      <alignment horizontal="right" vertical="center"/>
    </xf>
    <xf numFmtId="0" fontId="20" fillId="9" borderId="48" xfId="0" applyFont="1" applyFill="1" applyBorder="1" applyAlignment="1">
      <alignment horizontal="left" vertical="center" wrapText="1"/>
    </xf>
    <xf numFmtId="0" fontId="20" fillId="8" borderId="48" xfId="0" applyFont="1" applyFill="1" applyBorder="1" applyAlignment="1">
      <alignment vertical="center" wrapText="1"/>
    </xf>
    <xf numFmtId="0" fontId="16" fillId="7" borderId="0" xfId="0" applyFont="1" applyFill="1">
      <alignment vertical="center"/>
    </xf>
    <xf numFmtId="0" fontId="18" fillId="0" borderId="1" xfId="0" applyFont="1" applyFill="1" applyBorder="1" applyAlignment="1">
      <alignment horizontal="center" vertical="center" wrapText="1"/>
    </xf>
    <xf numFmtId="38" fontId="22" fillId="0" borderId="44" xfId="1" applyFont="1" applyFill="1" applyBorder="1" applyAlignment="1">
      <alignment horizontal="center" vertical="center" shrinkToFit="1"/>
    </xf>
    <xf numFmtId="38" fontId="22" fillId="0" borderId="42" xfId="1" applyFont="1" applyFill="1" applyBorder="1" applyAlignment="1">
      <alignment horizontal="center" vertical="center"/>
    </xf>
    <xf numFmtId="38" fontId="20" fillId="7" borderId="48" xfId="1" applyFont="1" applyFill="1" applyBorder="1" applyAlignment="1">
      <alignment horizontal="right" vertical="center"/>
    </xf>
    <xf numFmtId="38" fontId="20" fillId="7" borderId="7" xfId="1" applyFont="1" applyFill="1" applyBorder="1" applyAlignment="1">
      <alignment horizontal="right" vertical="center"/>
    </xf>
    <xf numFmtId="0" fontId="20" fillId="7" borderId="7" xfId="0" applyFont="1" applyFill="1" applyBorder="1" applyAlignment="1">
      <alignment horizontal="center" vertical="center" wrapText="1"/>
    </xf>
    <xf numFmtId="0" fontId="16" fillId="9" borderId="48" xfId="0" applyFont="1" applyFill="1" applyBorder="1" applyAlignment="1">
      <alignment horizontal="center" vertical="center"/>
    </xf>
    <xf numFmtId="0" fontId="16" fillId="8" borderId="48" xfId="0" applyFont="1" applyFill="1" applyBorder="1" applyAlignment="1">
      <alignment horizontal="center" vertical="center"/>
    </xf>
    <xf numFmtId="0" fontId="16" fillId="9" borderId="48" xfId="0" applyFont="1" applyFill="1" applyBorder="1" applyAlignment="1">
      <alignment vertical="top"/>
    </xf>
    <xf numFmtId="0" fontId="16" fillId="8" borderId="48" xfId="0" applyFont="1" applyFill="1" applyBorder="1" applyAlignment="1">
      <alignment vertical="top"/>
    </xf>
    <xf numFmtId="0" fontId="20" fillId="9" borderId="25" xfId="0" applyFont="1" applyFill="1" applyBorder="1">
      <alignment vertical="center"/>
    </xf>
    <xf numFmtId="0" fontId="16" fillId="9" borderId="45" xfId="0" applyFont="1" applyFill="1" applyBorder="1">
      <alignment vertical="center"/>
    </xf>
    <xf numFmtId="0" fontId="16" fillId="8" borderId="42" xfId="0" applyFont="1" applyFill="1" applyBorder="1">
      <alignment vertical="center"/>
    </xf>
    <xf numFmtId="0" fontId="20" fillId="8" borderId="3" xfId="0" applyFont="1" applyFill="1" applyBorder="1">
      <alignment vertical="center"/>
    </xf>
    <xf numFmtId="0" fontId="20" fillId="8" borderId="46" xfId="0" applyFont="1" applyFill="1" applyBorder="1" applyAlignment="1">
      <alignment horizontal="right" vertical="center"/>
    </xf>
    <xf numFmtId="0" fontId="20" fillId="8" borderId="46" xfId="0" applyFont="1" applyFill="1" applyBorder="1">
      <alignment vertical="center"/>
    </xf>
    <xf numFmtId="0" fontId="12" fillId="8" borderId="46" xfId="0" applyFont="1" applyFill="1" applyBorder="1">
      <alignment vertical="center"/>
    </xf>
    <xf numFmtId="0" fontId="25" fillId="8" borderId="45" xfId="0" applyFont="1" applyFill="1" applyBorder="1">
      <alignment vertical="center"/>
    </xf>
    <xf numFmtId="0" fontId="26" fillId="0" borderId="0" xfId="0" applyFont="1" applyFill="1">
      <alignment vertical="center"/>
    </xf>
    <xf numFmtId="0" fontId="27" fillId="0" borderId="0" xfId="0" applyFont="1" applyFill="1">
      <alignment vertical="center"/>
    </xf>
    <xf numFmtId="0" fontId="28" fillId="0" borderId="0" xfId="0" applyFont="1" applyFill="1">
      <alignment vertical="center"/>
    </xf>
    <xf numFmtId="0" fontId="29" fillId="0" borderId="0" xfId="0" applyFont="1" applyFill="1">
      <alignment vertical="center"/>
    </xf>
    <xf numFmtId="0" fontId="12" fillId="0" borderId="0" xfId="0" applyFont="1" applyFill="1">
      <alignment vertical="center"/>
    </xf>
    <xf numFmtId="0" fontId="30" fillId="0" borderId="0" xfId="0" applyFont="1" applyFill="1">
      <alignment vertical="center"/>
    </xf>
    <xf numFmtId="0" fontId="35" fillId="0" borderId="0" xfId="2" applyFont="1">
      <alignment vertical="center"/>
    </xf>
    <xf numFmtId="0" fontId="34" fillId="0" borderId="0" xfId="2">
      <alignment vertical="center"/>
    </xf>
    <xf numFmtId="0" fontId="37" fillId="0" borderId="0" xfId="2" applyFont="1">
      <alignment vertical="center"/>
    </xf>
    <xf numFmtId="0" fontId="35" fillId="0" borderId="1" xfId="2" applyFont="1" applyBorder="1">
      <alignment vertical="center"/>
    </xf>
    <xf numFmtId="0" fontId="34" fillId="0" borderId="0" xfId="2" applyAlignment="1">
      <alignment horizontal="center" vertical="center"/>
    </xf>
    <xf numFmtId="0" fontId="34" fillId="0" borderId="0" xfId="2" applyAlignment="1">
      <alignment horizontal="center" vertical="center" shrinkToFit="1"/>
    </xf>
    <xf numFmtId="0" fontId="34" fillId="0" borderId="0" xfId="2" applyAlignment="1">
      <alignment vertical="center" shrinkToFit="1"/>
    </xf>
    <xf numFmtId="177" fontId="34" fillId="0" borderId="0" xfId="2" applyNumberFormat="1">
      <alignment vertical="center"/>
    </xf>
    <xf numFmtId="0" fontId="40" fillId="0" borderId="0" xfId="2" applyFont="1" applyBorder="1">
      <alignment vertical="center"/>
    </xf>
    <xf numFmtId="0" fontId="34" fillId="0" borderId="0" xfId="2" applyFill="1">
      <alignment vertical="center"/>
    </xf>
    <xf numFmtId="0" fontId="8" fillId="3" borderId="53" xfId="0" applyFont="1" applyFill="1" applyBorder="1" applyAlignment="1">
      <alignment horizontal="center" vertical="center"/>
    </xf>
    <xf numFmtId="38" fontId="3" fillId="0" borderId="27" xfId="1" applyFont="1" applyFill="1" applyBorder="1" applyAlignment="1">
      <alignment horizontal="right" vertical="center" shrinkToFit="1"/>
    </xf>
    <xf numFmtId="38" fontId="3" fillId="0" borderId="2" xfId="1" applyFont="1" applyFill="1" applyBorder="1" applyAlignment="1">
      <alignment horizontal="right" vertical="center" shrinkToFit="1"/>
    </xf>
    <xf numFmtId="38" fontId="3" fillId="0" borderId="16" xfId="1" applyFont="1" applyFill="1" applyBorder="1" applyAlignment="1">
      <alignment horizontal="right" vertical="center" shrinkToFit="1"/>
    </xf>
    <xf numFmtId="38" fontId="3" fillId="0" borderId="32" xfId="1" applyFont="1" applyFill="1" applyBorder="1" applyAlignment="1">
      <alignment horizontal="right" vertical="center" shrinkToFit="1"/>
    </xf>
    <xf numFmtId="0" fontId="35" fillId="0" borderId="1" xfId="2" applyFont="1" applyBorder="1" applyAlignment="1">
      <alignment vertical="center" wrapText="1"/>
    </xf>
    <xf numFmtId="0" fontId="34" fillId="0" borderId="1" xfId="2" applyBorder="1">
      <alignment vertical="center"/>
    </xf>
    <xf numFmtId="0" fontId="40" fillId="0" borderId="0" xfId="4" applyFont="1" applyBorder="1" applyAlignment="1">
      <alignment vertical="center"/>
    </xf>
    <xf numFmtId="178" fontId="42" fillId="0" borderId="0" xfId="4" applyNumberFormat="1" applyFont="1" applyBorder="1" applyAlignment="1">
      <alignment vertical="center"/>
    </xf>
    <xf numFmtId="0" fontId="40" fillId="0" borderId="42" xfId="4" applyFont="1" applyBorder="1" applyAlignment="1">
      <alignment vertical="center" wrapText="1"/>
    </xf>
    <xf numFmtId="0" fontId="45" fillId="0" borderId="0" xfId="4" applyFont="1" applyFill="1" applyBorder="1" applyAlignment="1">
      <alignment vertical="center"/>
    </xf>
    <xf numFmtId="0" fontId="46" fillId="0" borderId="0" xfId="4" applyFont="1" applyBorder="1" applyAlignment="1">
      <alignment vertical="center"/>
    </xf>
    <xf numFmtId="0" fontId="45" fillId="0" borderId="0" xfId="4" applyFont="1" applyFill="1" applyBorder="1" applyAlignment="1">
      <alignment horizontal="center" vertical="center"/>
    </xf>
    <xf numFmtId="0" fontId="47" fillId="0" borderId="0" xfId="2" applyFont="1" applyAlignment="1">
      <alignment horizontal="justify" vertical="center"/>
    </xf>
    <xf numFmtId="0" fontId="2" fillId="0" borderId="0" xfId="6">
      <alignment vertical="center"/>
    </xf>
    <xf numFmtId="0" fontId="49" fillId="0" borderId="0" xfId="6" applyFont="1">
      <alignment vertical="center"/>
    </xf>
    <xf numFmtId="0" fontId="37" fillId="0" borderId="0" xfId="0" applyFont="1">
      <alignment vertical="center"/>
    </xf>
    <xf numFmtId="0" fontId="35" fillId="0" borderId="1" xfId="0" applyFont="1" applyBorder="1" applyAlignment="1">
      <alignment vertical="center" wrapText="1"/>
    </xf>
    <xf numFmtId="0" fontId="0" fillId="0" borderId="0" xfId="0" applyFill="1" applyBorder="1">
      <alignment vertical="center"/>
    </xf>
    <xf numFmtId="0" fontId="8" fillId="0" borderId="0" xfId="0" applyFont="1" applyAlignment="1">
      <alignment horizontal="left" vertical="center" wrapText="1"/>
    </xf>
    <xf numFmtId="58" fontId="2" fillId="0" borderId="0" xfId="6" applyNumberFormat="1">
      <alignment vertical="center"/>
    </xf>
    <xf numFmtId="179" fontId="2" fillId="0" borderId="0" xfId="6" applyNumberFormat="1">
      <alignment vertical="center"/>
    </xf>
    <xf numFmtId="0" fontId="50" fillId="0" borderId="0" xfId="6" applyFont="1">
      <alignment vertical="center"/>
    </xf>
    <xf numFmtId="38" fontId="41" fillId="4" borderId="56" xfId="1" applyFont="1" applyFill="1" applyBorder="1" applyProtection="1">
      <alignment vertical="center"/>
      <protection locked="0"/>
    </xf>
    <xf numFmtId="38" fontId="41" fillId="4" borderId="54" xfId="1" applyFont="1" applyFill="1" applyBorder="1" applyProtection="1">
      <alignment vertical="center"/>
      <protection locked="0"/>
    </xf>
    <xf numFmtId="38" fontId="41" fillId="4" borderId="58" xfId="1" applyFont="1" applyFill="1" applyBorder="1" applyProtection="1">
      <alignment vertical="center"/>
      <protection locked="0"/>
    </xf>
    <xf numFmtId="38" fontId="41" fillId="4" borderId="55" xfId="1" applyFont="1" applyFill="1" applyBorder="1" applyProtection="1">
      <alignment vertical="center"/>
      <protection locked="0"/>
    </xf>
    <xf numFmtId="0" fontId="8" fillId="4" borderId="1" xfId="0" applyFont="1" applyFill="1" applyBorder="1" applyAlignment="1" applyProtection="1">
      <alignment horizontal="center" vertical="center"/>
      <protection locked="0"/>
    </xf>
    <xf numFmtId="58" fontId="34" fillId="11" borderId="1" xfId="2" applyNumberFormat="1" applyFill="1" applyBorder="1" applyAlignment="1" applyProtection="1">
      <alignment horizontal="left" vertical="center" wrapText="1"/>
      <protection locked="0"/>
    </xf>
    <xf numFmtId="0" fontId="34" fillId="11" borderId="1" xfId="2" applyFill="1" applyBorder="1" applyAlignment="1" applyProtection="1">
      <alignment vertical="center" wrapText="1"/>
      <protection locked="0"/>
    </xf>
    <xf numFmtId="0" fontId="38" fillId="11" borderId="1" xfId="3" applyFill="1" applyBorder="1" applyAlignment="1" applyProtection="1">
      <alignment vertical="center" wrapText="1"/>
      <protection locked="0"/>
    </xf>
    <xf numFmtId="0" fontId="34" fillId="11" borderId="1" xfId="2" applyFill="1" applyBorder="1" applyAlignment="1" applyProtection="1">
      <alignment horizontal="left" vertical="center" wrapText="1"/>
      <protection locked="0"/>
    </xf>
    <xf numFmtId="0" fontId="52" fillId="11" borderId="1" xfId="0" applyFont="1" applyFill="1" applyBorder="1" applyAlignment="1" applyProtection="1">
      <alignment vertical="center" wrapText="1"/>
      <protection locked="0"/>
    </xf>
    <xf numFmtId="38" fontId="34" fillId="11" borderId="1" xfId="1" applyFont="1" applyFill="1" applyBorder="1" applyAlignment="1" applyProtection="1">
      <alignment vertical="center" wrapText="1"/>
      <protection locked="0"/>
    </xf>
    <xf numFmtId="38" fontId="34" fillId="0" borderId="1" xfId="1" applyFont="1" applyFill="1" applyBorder="1" applyAlignment="1" applyProtection="1">
      <alignment horizontal="left" vertical="center" wrapText="1"/>
    </xf>
    <xf numFmtId="0" fontId="8" fillId="13" borderId="1" xfId="0" applyFont="1" applyFill="1" applyBorder="1" applyAlignment="1">
      <alignment horizontal="center" vertical="center"/>
    </xf>
    <xf numFmtId="38" fontId="4" fillId="13" borderId="22" xfId="1" applyFont="1" applyFill="1" applyBorder="1" applyAlignment="1">
      <alignment horizontal="center" vertical="center" wrapText="1"/>
    </xf>
    <xf numFmtId="38" fontId="3" fillId="13" borderId="6" xfId="1" applyFont="1" applyFill="1" applyBorder="1" applyAlignment="1">
      <alignment horizontal="right" vertical="center" shrinkToFit="1"/>
    </xf>
    <xf numFmtId="38" fontId="3" fillId="13" borderId="38" xfId="1" applyFont="1" applyFill="1" applyBorder="1" applyAlignment="1">
      <alignment horizontal="right" vertical="center" shrinkToFit="1"/>
    </xf>
    <xf numFmtId="0" fontId="45" fillId="0" borderId="0" xfId="4" applyFont="1" applyFill="1" applyBorder="1" applyAlignment="1">
      <alignment horizontal="left" vertical="center" wrapText="1"/>
    </xf>
    <xf numFmtId="0" fontId="40" fillId="0" borderId="0" xfId="4" applyFont="1" applyBorder="1" applyAlignment="1">
      <alignment horizontal="left" vertical="center" wrapText="1"/>
    </xf>
    <xf numFmtId="0" fontId="37" fillId="0" borderId="43" xfId="0" applyFont="1" applyBorder="1" applyAlignment="1">
      <alignment horizontal="left" vertical="center" wrapText="1"/>
    </xf>
    <xf numFmtId="0" fontId="37" fillId="0" borderId="0" xfId="0" applyFont="1" applyAlignment="1">
      <alignment horizontal="left" vertical="center" wrapText="1" shrinkToFit="1"/>
    </xf>
    <xf numFmtId="0" fontId="41" fillId="4" borderId="5" xfId="0" applyFont="1" applyFill="1" applyBorder="1" applyAlignment="1" applyProtection="1">
      <alignment horizontal="center" vertical="center"/>
      <protection locked="0"/>
    </xf>
    <xf numFmtId="0" fontId="41" fillId="4" borderId="1" xfId="0" applyFont="1" applyFill="1" applyBorder="1" applyAlignment="1" applyProtection="1">
      <alignment horizontal="center" vertical="center"/>
      <protection locked="0"/>
    </xf>
    <xf numFmtId="0" fontId="41" fillId="4" borderId="2" xfId="0" applyFont="1" applyFill="1" applyBorder="1" applyAlignment="1" applyProtection="1">
      <alignment horizontal="center" vertical="center"/>
      <protection locked="0"/>
    </xf>
    <xf numFmtId="0" fontId="8" fillId="4" borderId="2" xfId="0" applyFont="1" applyFill="1" applyBorder="1" applyAlignment="1" applyProtection="1">
      <alignment horizontal="left" vertical="center" wrapText="1"/>
      <protection locked="0"/>
    </xf>
    <xf numFmtId="0" fontId="8" fillId="4" borderId="25" xfId="0" applyFont="1" applyFill="1" applyBorder="1" applyAlignment="1" applyProtection="1">
      <alignment horizontal="left" vertical="center" wrapText="1"/>
      <protection locked="0"/>
    </xf>
    <xf numFmtId="0" fontId="8" fillId="4" borderId="29" xfId="0" applyFont="1" applyFill="1" applyBorder="1" applyAlignment="1" applyProtection="1">
      <alignment horizontal="left" vertical="center" wrapText="1"/>
      <protection locked="0"/>
    </xf>
    <xf numFmtId="0" fontId="41" fillId="4" borderId="37" xfId="0" applyFont="1" applyFill="1" applyBorder="1" applyAlignment="1" applyProtection="1">
      <alignment horizontal="center" vertical="center"/>
      <protection locked="0"/>
    </xf>
    <xf numFmtId="0" fontId="41" fillId="4" borderId="59" xfId="0" applyFont="1" applyFill="1" applyBorder="1" applyAlignment="1" applyProtection="1">
      <alignment horizontal="center" vertical="center"/>
      <protection locked="0"/>
    </xf>
    <xf numFmtId="0" fontId="41" fillId="4" borderId="19" xfId="0" applyFont="1" applyFill="1" applyBorder="1" applyAlignment="1" applyProtection="1">
      <alignment horizontal="center" vertical="center"/>
      <protection locked="0"/>
    </xf>
    <xf numFmtId="0" fontId="8" fillId="4" borderId="19" xfId="0" applyFont="1" applyFill="1" applyBorder="1" applyAlignment="1" applyProtection="1">
      <alignment horizontal="left" vertical="center" wrapText="1"/>
      <protection locked="0"/>
    </xf>
    <xf numFmtId="0" fontId="8" fillId="4" borderId="26" xfId="0" applyFont="1" applyFill="1" applyBorder="1" applyAlignment="1" applyProtection="1">
      <alignment horizontal="left" vertical="center" wrapText="1"/>
      <protection locked="0"/>
    </xf>
    <xf numFmtId="0" fontId="8" fillId="4" borderId="30" xfId="0" applyFont="1" applyFill="1" applyBorder="1" applyAlignment="1" applyProtection="1">
      <alignment horizontal="left" vertical="center" wrapText="1"/>
      <protection locked="0"/>
    </xf>
    <xf numFmtId="0" fontId="8" fillId="4" borderId="2" xfId="0" applyNumberFormat="1" applyFont="1" applyFill="1" applyBorder="1" applyAlignment="1" applyProtection="1">
      <alignment horizontal="left" vertical="center" wrapText="1"/>
      <protection locked="0"/>
    </xf>
    <xf numFmtId="0" fontId="8" fillId="4" borderId="25" xfId="0" applyNumberFormat="1" applyFont="1" applyFill="1" applyBorder="1" applyAlignment="1" applyProtection="1">
      <alignment horizontal="left" vertical="center" wrapText="1"/>
      <protection locked="0"/>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center" vertical="center"/>
    </xf>
    <xf numFmtId="0" fontId="8" fillId="0" borderId="17" xfId="0" applyFont="1" applyBorder="1" applyAlignment="1">
      <alignment horizontal="center" vertical="center"/>
    </xf>
    <xf numFmtId="0" fontId="5" fillId="0" borderId="1" xfId="0" applyFont="1" applyBorder="1" applyAlignment="1">
      <alignment horizontal="center" vertical="center"/>
    </xf>
    <xf numFmtId="3" fontId="9" fillId="5" borderId="2" xfId="1" applyNumberFormat="1" applyFont="1" applyFill="1" applyBorder="1" applyAlignment="1">
      <alignment horizontal="right" vertical="center" shrinkToFit="1"/>
    </xf>
    <xf numFmtId="3" fontId="9" fillId="5" borderId="25" xfId="1" applyNumberFormat="1" applyFont="1" applyFill="1" applyBorder="1" applyAlignment="1">
      <alignment horizontal="right" vertical="center" shrinkToFit="1"/>
    </xf>
    <xf numFmtId="38" fontId="9" fillId="3" borderId="18" xfId="1" applyFont="1" applyFill="1" applyBorder="1" applyAlignment="1">
      <alignment horizontal="center" vertical="center" wrapText="1"/>
    </xf>
    <xf numFmtId="38" fontId="9" fillId="3" borderId="20" xfId="1" applyFont="1" applyFill="1" applyBorder="1" applyAlignment="1">
      <alignment horizontal="center" vertical="center" wrapText="1"/>
    </xf>
    <xf numFmtId="38" fontId="6" fillId="2" borderId="2" xfId="1" applyFont="1" applyFill="1" applyBorder="1" applyAlignment="1">
      <alignment horizontal="right" vertical="center" shrinkToFit="1"/>
    </xf>
    <xf numFmtId="38" fontId="6" fillId="2" borderId="3" xfId="1" applyFont="1" applyFill="1" applyBorder="1" applyAlignment="1">
      <alignment horizontal="right" vertical="center" shrinkToFit="1"/>
    </xf>
    <xf numFmtId="38" fontId="6" fillId="3" borderId="18" xfId="1" applyFont="1" applyFill="1" applyBorder="1" applyAlignment="1">
      <alignment horizontal="center" vertical="center" wrapText="1"/>
    </xf>
    <xf numFmtId="38" fontId="6" fillId="3" borderId="31" xfId="1" applyFont="1" applyFill="1" applyBorder="1" applyAlignment="1">
      <alignment horizontal="center" vertical="center" wrapText="1"/>
    </xf>
    <xf numFmtId="38" fontId="6" fillId="0" borderId="39" xfId="1" applyFont="1" applyFill="1" applyBorder="1" applyAlignment="1">
      <alignment horizontal="right" vertical="center" shrinkToFit="1"/>
    </xf>
    <xf numFmtId="38" fontId="6" fillId="0" borderId="40" xfId="1" applyFont="1" applyFill="1" applyBorder="1" applyAlignment="1">
      <alignment horizontal="right" vertical="center" shrinkToFit="1"/>
    </xf>
    <xf numFmtId="0" fontId="6" fillId="3" borderId="18"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18"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31" xfId="0" applyFont="1" applyFill="1" applyBorder="1" applyAlignment="1">
      <alignment horizontal="center" vertical="center"/>
    </xf>
    <xf numFmtId="38" fontId="6" fillId="4" borderId="32" xfId="1" applyFont="1" applyFill="1" applyBorder="1" applyAlignment="1" applyProtection="1">
      <alignment horizontal="right" vertical="center" shrinkToFit="1"/>
      <protection locked="0"/>
    </xf>
    <xf numFmtId="38" fontId="6" fillId="4" borderId="33" xfId="1" applyFont="1" applyFill="1" applyBorder="1" applyAlignment="1" applyProtection="1">
      <alignment horizontal="right" vertical="center" shrinkToFit="1"/>
      <protection locked="0"/>
    </xf>
    <xf numFmtId="38" fontId="6" fillId="5" borderId="32" xfId="1" applyFont="1" applyFill="1" applyBorder="1" applyAlignment="1">
      <alignment horizontal="right" vertical="center" shrinkToFit="1"/>
    </xf>
    <xf numFmtId="38" fontId="6" fillId="5" borderId="33" xfId="1" applyFont="1" applyFill="1" applyBorder="1" applyAlignment="1">
      <alignment horizontal="right" vertical="center" shrinkToFit="1"/>
    </xf>
    <xf numFmtId="38" fontId="9" fillId="2" borderId="32" xfId="1" applyFont="1" applyFill="1" applyBorder="1" applyAlignment="1">
      <alignment horizontal="right" vertical="center" shrinkToFit="1"/>
    </xf>
    <xf numFmtId="38" fontId="9" fillId="2" borderId="12" xfId="1" applyFont="1" applyFill="1" applyBorder="1" applyAlignment="1">
      <alignment horizontal="right" vertical="center" shrinkToFit="1"/>
    </xf>
    <xf numFmtId="0" fontId="3" fillId="0" borderId="0" xfId="0" applyFont="1" applyAlignment="1">
      <alignment horizontal="right" vertical="center" wrapText="1"/>
    </xf>
    <xf numFmtId="0" fontId="3" fillId="0" borderId="41" xfId="0" applyFont="1" applyBorder="1" applyAlignment="1">
      <alignment horizontal="right" vertical="center" wrapText="1"/>
    </xf>
    <xf numFmtId="38" fontId="6" fillId="0" borderId="2" xfId="1" applyFont="1" applyFill="1" applyBorder="1" applyAlignment="1">
      <alignment horizontal="right" vertical="center" shrinkToFit="1"/>
    </xf>
    <xf numFmtId="38" fontId="6" fillId="0" borderId="3" xfId="1" applyFont="1" applyFill="1" applyBorder="1" applyAlignment="1">
      <alignment horizontal="right" vertical="center" shrinkToFit="1"/>
    </xf>
    <xf numFmtId="0" fontId="6" fillId="3" borderId="23" xfId="0" applyFont="1" applyFill="1" applyBorder="1" applyAlignment="1">
      <alignment horizontal="center" vertical="center" wrapText="1"/>
    </xf>
    <xf numFmtId="0" fontId="6" fillId="3" borderId="20" xfId="0" applyFont="1" applyFill="1" applyBorder="1" applyAlignment="1">
      <alignment horizontal="center" vertical="center" wrapText="1"/>
    </xf>
    <xf numFmtId="38" fontId="6" fillId="0" borderId="27" xfId="1" applyFont="1" applyFill="1" applyBorder="1" applyAlignment="1">
      <alignment horizontal="left" vertical="center" wrapText="1" shrinkToFit="1"/>
    </xf>
    <xf numFmtId="38" fontId="6" fillId="0" borderId="25" xfId="1" applyFont="1" applyFill="1" applyBorder="1" applyAlignment="1">
      <alignment horizontal="left" vertical="center" wrapText="1" shrinkToFit="1"/>
    </xf>
    <xf numFmtId="38" fontId="6" fillId="0" borderId="3" xfId="1" applyFont="1" applyFill="1" applyBorder="1" applyAlignment="1">
      <alignment horizontal="left" vertical="center" wrapText="1" shrinkToFit="1"/>
    </xf>
    <xf numFmtId="38" fontId="6" fillId="0" borderId="28" xfId="1" applyFont="1" applyFill="1" applyBorder="1" applyAlignment="1">
      <alignment horizontal="left" vertical="center" wrapText="1" shrinkToFit="1"/>
    </xf>
    <xf numFmtId="38" fontId="6" fillId="0" borderId="26" xfId="1" applyFont="1" applyFill="1" applyBorder="1" applyAlignment="1">
      <alignment horizontal="left" vertical="center" wrapText="1" shrinkToFit="1"/>
    </xf>
    <xf numFmtId="38" fontId="6" fillId="0" borderId="60" xfId="1" applyFont="1" applyFill="1" applyBorder="1" applyAlignment="1">
      <alignment horizontal="left" vertical="center" wrapText="1" shrinkToFit="1"/>
    </xf>
    <xf numFmtId="38" fontId="6" fillId="0" borderId="19" xfId="1" applyFont="1" applyFill="1" applyBorder="1" applyAlignment="1">
      <alignment horizontal="left" vertical="center" wrapText="1" shrinkToFit="1"/>
    </xf>
    <xf numFmtId="38" fontId="6" fillId="0" borderId="19" xfId="1" applyFont="1" applyFill="1" applyBorder="1" applyAlignment="1">
      <alignment horizontal="right" vertical="center" shrinkToFit="1"/>
    </xf>
    <xf numFmtId="38" fontId="6" fillId="0" borderId="60" xfId="1" applyFont="1" applyFill="1" applyBorder="1" applyAlignment="1">
      <alignment horizontal="right" vertical="center" shrinkToFit="1"/>
    </xf>
    <xf numFmtId="0" fontId="10" fillId="6" borderId="2" xfId="0" applyFont="1" applyFill="1" applyBorder="1" applyAlignment="1">
      <alignment horizontal="center" vertical="center"/>
    </xf>
    <xf numFmtId="0" fontId="8" fillId="4" borderId="18" xfId="0" applyFont="1" applyFill="1" applyBorder="1" applyAlignment="1" applyProtection="1">
      <alignment horizontal="left" vertical="center" wrapText="1"/>
      <protection locked="0"/>
    </xf>
    <xf numFmtId="0" fontId="8" fillId="4" borderId="20" xfId="0" applyFont="1" applyFill="1" applyBorder="1" applyAlignment="1" applyProtection="1">
      <alignment horizontal="left" vertical="center" wrapText="1"/>
      <protection locked="0"/>
    </xf>
    <xf numFmtId="0" fontId="8" fillId="4" borderId="24" xfId="0" applyFont="1" applyFill="1" applyBorder="1" applyAlignment="1" applyProtection="1">
      <alignment horizontal="left" vertical="center" wrapText="1"/>
      <protection locked="0"/>
    </xf>
    <xf numFmtId="0" fontId="8" fillId="3" borderId="36"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1" xfId="0" applyFont="1" applyFill="1" applyBorder="1" applyAlignment="1">
      <alignment horizontal="center" vertical="center"/>
    </xf>
    <xf numFmtId="0" fontId="41" fillId="4" borderId="27" xfId="0" applyFont="1" applyFill="1" applyBorder="1" applyAlignment="1" applyProtection="1">
      <alignment horizontal="center" vertical="center"/>
      <protection locked="0"/>
    </xf>
    <xf numFmtId="0" fontId="41" fillId="4" borderId="25" xfId="0" applyFont="1" applyFill="1" applyBorder="1" applyAlignment="1" applyProtection="1">
      <alignment horizontal="center" vertical="center"/>
      <protection locked="0"/>
    </xf>
    <xf numFmtId="0" fontId="8" fillId="3" borderId="9" xfId="0" applyFont="1" applyFill="1" applyBorder="1" applyAlignment="1">
      <alignment horizontal="center" vertical="center"/>
    </xf>
    <xf numFmtId="0" fontId="10" fillId="6" borderId="8" xfId="0" applyFont="1" applyFill="1" applyBorder="1" applyAlignment="1">
      <alignment horizontal="center" vertical="center"/>
    </xf>
    <xf numFmtId="0" fontId="8" fillId="0" borderId="25" xfId="0" applyFont="1" applyFill="1" applyBorder="1" applyAlignment="1">
      <alignment horizontal="left" vertical="center"/>
    </xf>
    <xf numFmtId="0" fontId="8" fillId="0" borderId="3" xfId="0" applyFont="1" applyFill="1" applyBorder="1" applyAlignment="1">
      <alignment horizontal="left" vertical="center"/>
    </xf>
    <xf numFmtId="38" fontId="6" fillId="0" borderId="1" xfId="1" applyFont="1" applyFill="1" applyBorder="1" applyAlignment="1">
      <alignment horizontal="center" vertical="center"/>
    </xf>
    <xf numFmtId="0" fontId="6" fillId="0" borderId="16" xfId="0" applyFont="1" applyBorder="1" applyAlignment="1">
      <alignment horizontal="center" vertical="center"/>
    </xf>
    <xf numFmtId="0" fontId="6" fillId="0" borderId="12" xfId="0" applyFont="1" applyBorder="1" applyAlignment="1">
      <alignment horizontal="center" vertical="center"/>
    </xf>
    <xf numFmtId="0" fontId="6" fillId="0" borderId="17" xfId="0" applyFont="1" applyBorder="1" applyAlignment="1">
      <alignment horizontal="center" vertical="center"/>
    </xf>
    <xf numFmtId="38" fontId="6" fillId="0" borderId="1" xfId="1" applyFont="1" applyFill="1" applyBorder="1" applyAlignment="1">
      <alignment horizontal="center" vertical="center" shrinkToFit="1"/>
    </xf>
    <xf numFmtId="0" fontId="8" fillId="13" borderId="1" xfId="0" applyFont="1" applyFill="1" applyBorder="1" applyAlignment="1">
      <alignment horizontal="lef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25"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41" fillId="4" borderId="57" xfId="0" applyFont="1" applyFill="1" applyBorder="1" applyAlignment="1" applyProtection="1">
      <alignment horizontal="center" vertical="center"/>
      <protection locked="0"/>
    </xf>
    <xf numFmtId="0" fontId="41" fillId="4" borderId="48" xfId="0" applyFont="1" applyFill="1" applyBorder="1" applyAlignment="1" applyProtection="1">
      <alignment horizontal="center" vertical="center"/>
      <protection locked="0"/>
    </xf>
    <xf numFmtId="0" fontId="41" fillId="4" borderId="42" xfId="0" applyFont="1" applyFill="1" applyBorder="1" applyAlignment="1" applyProtection="1">
      <alignment horizontal="center" vertical="center"/>
      <protection locked="0"/>
    </xf>
    <xf numFmtId="0" fontId="10" fillId="6" borderId="1" xfId="0" applyFont="1" applyFill="1" applyBorder="1" applyAlignment="1">
      <alignment horizontal="center" vertical="center" wrapText="1"/>
    </xf>
    <xf numFmtId="0" fontId="10" fillId="6" borderId="1" xfId="0" applyFont="1" applyFill="1" applyBorder="1" applyAlignment="1">
      <alignment horizontal="center" vertical="center"/>
    </xf>
    <xf numFmtId="0" fontId="10" fillId="6" borderId="7" xfId="0" applyFont="1" applyFill="1" applyBorder="1" applyAlignment="1">
      <alignment horizontal="center" vertical="center" wrapText="1"/>
    </xf>
    <xf numFmtId="0" fontId="10" fillId="6" borderId="7" xfId="0" applyFont="1" applyFill="1" applyBorder="1" applyAlignment="1">
      <alignment horizontal="center" vertical="center"/>
    </xf>
    <xf numFmtId="38" fontId="6" fillId="0" borderId="2" xfId="1" applyFont="1" applyFill="1" applyBorder="1" applyAlignment="1">
      <alignment horizontal="left" vertical="center" wrapText="1" shrinkToFit="1"/>
    </xf>
    <xf numFmtId="0" fontId="41" fillId="4" borderId="35" xfId="0" applyFont="1" applyFill="1" applyBorder="1" applyAlignment="1" applyProtection="1">
      <alignment horizontal="center" vertical="center"/>
      <protection locked="0"/>
    </xf>
    <xf numFmtId="0" fontId="41" fillId="4" borderId="7" xfId="0" applyFont="1" applyFill="1" applyBorder="1" applyAlignment="1" applyProtection="1">
      <alignment horizontal="center" vertical="center"/>
      <protection locked="0"/>
    </xf>
    <xf numFmtId="0" fontId="41" fillId="4" borderId="8" xfId="0" applyFont="1" applyFill="1" applyBorder="1" applyAlignment="1" applyProtection="1">
      <alignment horizontal="center" vertical="center"/>
      <protection locked="0"/>
    </xf>
    <xf numFmtId="0" fontId="41" fillId="4" borderId="27" xfId="0" applyFont="1" applyFill="1" applyBorder="1" applyAlignment="1" applyProtection="1">
      <alignment horizontal="center" vertical="center" wrapText="1"/>
      <protection locked="0"/>
    </xf>
    <xf numFmtId="0" fontId="45" fillId="0" borderId="1" xfId="4" applyFont="1" applyFill="1" applyBorder="1" applyAlignment="1">
      <alignment horizontal="center" vertical="center"/>
    </xf>
    <xf numFmtId="0" fontId="45" fillId="0" borderId="1" xfId="4" applyFont="1" applyFill="1" applyBorder="1" applyAlignment="1">
      <alignment horizontal="left" vertical="center" wrapText="1"/>
    </xf>
    <xf numFmtId="0" fontId="45" fillId="12" borderId="45" xfId="4" applyFont="1" applyFill="1" applyBorder="1" applyAlignment="1" applyProtection="1">
      <alignment horizontal="center" vertical="center"/>
      <protection locked="0"/>
    </xf>
    <xf numFmtId="0" fontId="45" fillId="12" borderId="46" xfId="4" applyFont="1" applyFill="1" applyBorder="1" applyAlignment="1" applyProtection="1">
      <alignment horizontal="center" vertical="center"/>
      <protection locked="0"/>
    </xf>
    <xf numFmtId="0" fontId="45" fillId="12" borderId="44" xfId="4" applyFont="1" applyFill="1" applyBorder="1" applyAlignment="1" applyProtection="1">
      <alignment horizontal="center" vertical="center"/>
      <protection locked="0"/>
    </xf>
    <xf numFmtId="0" fontId="45" fillId="12" borderId="8" xfId="4" applyFont="1" applyFill="1" applyBorder="1" applyAlignment="1" applyProtection="1">
      <alignment horizontal="center" vertical="center"/>
      <protection locked="0"/>
    </xf>
    <xf numFmtId="0" fontId="45" fillId="12" borderId="43" xfId="4" applyFont="1" applyFill="1" applyBorder="1" applyAlignment="1" applyProtection="1">
      <alignment horizontal="center" vertical="center"/>
      <protection locked="0"/>
    </xf>
    <xf numFmtId="0" fontId="45" fillId="12" borderId="21" xfId="4" applyFont="1" applyFill="1" applyBorder="1" applyAlignment="1" applyProtection="1">
      <alignment horizontal="center" vertical="center"/>
      <protection locked="0"/>
    </xf>
    <xf numFmtId="0" fontId="45" fillId="0" borderId="46" xfId="4" applyFont="1" applyFill="1" applyBorder="1" applyAlignment="1">
      <alignment horizontal="left" vertical="center" wrapText="1"/>
    </xf>
    <xf numFmtId="0" fontId="54" fillId="10" borderId="1" xfId="4" applyFont="1" applyFill="1" applyBorder="1" applyAlignment="1" applyProtection="1">
      <alignment horizontal="left" vertical="top" wrapText="1"/>
      <protection locked="0"/>
    </xf>
    <xf numFmtId="0" fontId="54" fillId="10" borderId="1" xfId="4" applyFont="1" applyFill="1" applyBorder="1" applyAlignment="1" applyProtection="1">
      <alignment horizontal="left" vertical="top"/>
      <protection locked="0"/>
    </xf>
    <xf numFmtId="0" fontId="45" fillId="0" borderId="0" xfId="4" applyFont="1" applyFill="1" applyBorder="1" applyAlignment="1">
      <alignment horizontal="left" vertical="center" wrapText="1"/>
    </xf>
    <xf numFmtId="0" fontId="45" fillId="0" borderId="43" xfId="4" applyFont="1" applyFill="1" applyBorder="1" applyAlignment="1">
      <alignment horizontal="left" vertical="center" wrapText="1"/>
    </xf>
    <xf numFmtId="0" fontId="45" fillId="0" borderId="1" xfId="4" applyFont="1" applyFill="1" applyBorder="1" applyAlignment="1">
      <alignment horizontal="center" vertical="center" wrapText="1"/>
    </xf>
    <xf numFmtId="0" fontId="45" fillId="0" borderId="47" xfId="4" applyFont="1" applyFill="1" applyBorder="1" applyAlignment="1">
      <alignment horizontal="center" vertical="center"/>
    </xf>
    <xf numFmtId="0" fontId="45" fillId="0" borderId="48" xfId="4" applyFont="1" applyFill="1" applyBorder="1" applyAlignment="1">
      <alignment horizontal="center" vertical="center"/>
    </xf>
    <xf numFmtId="0" fontId="45" fillId="0" borderId="7" xfId="4" applyFont="1" applyFill="1" applyBorder="1" applyAlignment="1">
      <alignment horizontal="center" vertical="center"/>
    </xf>
    <xf numFmtId="0" fontId="45" fillId="10" borderId="45" xfId="4" applyFont="1" applyFill="1" applyBorder="1" applyAlignment="1" applyProtection="1">
      <alignment horizontal="left" vertical="center"/>
      <protection locked="0"/>
    </xf>
    <xf numFmtId="0" fontId="45" fillId="10" borderId="46" xfId="4" applyFont="1" applyFill="1" applyBorder="1" applyAlignment="1" applyProtection="1">
      <alignment horizontal="left" vertical="center"/>
      <protection locked="0"/>
    </xf>
    <xf numFmtId="0" fontId="45" fillId="10" borderId="44" xfId="4" applyFont="1" applyFill="1" applyBorder="1" applyAlignment="1" applyProtection="1">
      <alignment horizontal="left" vertical="center"/>
      <protection locked="0"/>
    </xf>
    <xf numFmtId="0" fontId="45" fillId="10" borderId="8" xfId="4" applyFont="1" applyFill="1" applyBorder="1" applyAlignment="1" applyProtection="1">
      <alignment horizontal="left" vertical="center"/>
      <protection locked="0"/>
    </xf>
    <xf numFmtId="0" fontId="45" fillId="10" borderId="43" xfId="4" applyFont="1" applyFill="1" applyBorder="1" applyAlignment="1" applyProtection="1">
      <alignment horizontal="left" vertical="center"/>
      <protection locked="0"/>
    </xf>
    <xf numFmtId="0" fontId="45" fillId="10" borderId="21" xfId="4" applyFont="1" applyFill="1" applyBorder="1" applyAlignment="1" applyProtection="1">
      <alignment horizontal="left" vertical="center"/>
      <protection locked="0"/>
    </xf>
    <xf numFmtId="0" fontId="45" fillId="0" borderId="7" xfId="4" applyFont="1" applyFill="1" applyBorder="1" applyAlignment="1">
      <alignment horizontal="left" vertical="center"/>
    </xf>
    <xf numFmtId="0" fontId="45" fillId="0" borderId="1" xfId="4" applyFont="1" applyFill="1" applyBorder="1" applyAlignment="1">
      <alignment horizontal="left" vertical="center"/>
    </xf>
    <xf numFmtId="0" fontId="40" fillId="0" borderId="0" xfId="4" applyFont="1" applyBorder="1" applyAlignment="1">
      <alignment horizontal="left" vertical="center" wrapText="1"/>
    </xf>
    <xf numFmtId="0" fontId="43" fillId="12" borderId="45" xfId="4" applyFont="1" applyFill="1" applyBorder="1" applyAlignment="1" applyProtection="1">
      <alignment horizontal="center" vertical="center"/>
      <protection locked="0"/>
    </xf>
    <xf numFmtId="0" fontId="43" fillId="12" borderId="44" xfId="4" applyFont="1" applyFill="1" applyBorder="1" applyAlignment="1" applyProtection="1">
      <alignment horizontal="center" vertical="center"/>
      <protection locked="0"/>
    </xf>
    <xf numFmtId="0" fontId="43" fillId="12" borderId="8" xfId="4" applyFont="1" applyFill="1" applyBorder="1" applyAlignment="1" applyProtection="1">
      <alignment horizontal="center" vertical="center"/>
      <protection locked="0"/>
    </xf>
    <xf numFmtId="0" fontId="43" fillId="12" borderId="21" xfId="4" applyFont="1" applyFill="1" applyBorder="1" applyAlignment="1" applyProtection="1">
      <alignment horizontal="center" vertical="center"/>
      <protection locked="0"/>
    </xf>
    <xf numFmtId="0" fontId="44" fillId="0" borderId="45" xfId="4" applyFont="1" applyBorder="1" applyAlignment="1">
      <alignment horizontal="left" vertical="center" wrapText="1"/>
    </xf>
    <xf numFmtId="0" fontId="40" fillId="0" borderId="46" xfId="4" applyFont="1" applyBorder="1" applyAlignment="1">
      <alignment horizontal="left" vertical="center" wrapText="1"/>
    </xf>
    <xf numFmtId="0" fontId="40" fillId="0" borderId="44" xfId="4" applyFont="1" applyBorder="1" applyAlignment="1">
      <alignment horizontal="left" vertical="center" wrapText="1"/>
    </xf>
    <xf numFmtId="0" fontId="40" fillId="0" borderId="8" xfId="4" applyFont="1" applyBorder="1" applyAlignment="1">
      <alignment horizontal="left" vertical="center" wrapText="1"/>
    </xf>
    <xf numFmtId="0" fontId="40" fillId="0" borderId="43" xfId="4" applyFont="1" applyBorder="1" applyAlignment="1">
      <alignment horizontal="left" vertical="center" wrapText="1"/>
    </xf>
    <xf numFmtId="0" fontId="40" fillId="0" borderId="21" xfId="4" applyFont="1" applyBorder="1" applyAlignment="1">
      <alignment horizontal="left" vertical="center" wrapText="1"/>
    </xf>
    <xf numFmtId="0" fontId="18" fillId="0" borderId="1" xfId="0" applyFont="1" applyFill="1" applyBorder="1" applyAlignment="1">
      <alignment horizontal="left" vertical="center"/>
    </xf>
    <xf numFmtId="0" fontId="24" fillId="9" borderId="2" xfId="0" applyFont="1" applyFill="1" applyBorder="1" applyAlignment="1">
      <alignment horizontal="left" vertical="center"/>
    </xf>
    <xf numFmtId="0" fontId="24" fillId="9" borderId="25" xfId="0" applyFont="1" applyFill="1" applyBorder="1" applyAlignment="1">
      <alignment horizontal="left" vertical="center"/>
    </xf>
    <xf numFmtId="0" fontId="24" fillId="9" borderId="3" xfId="0" applyFont="1" applyFill="1" applyBorder="1" applyAlignment="1">
      <alignment horizontal="left" vertical="center"/>
    </xf>
    <xf numFmtId="0" fontId="23" fillId="0" borderId="52" xfId="0" applyFont="1" applyFill="1" applyBorder="1" applyAlignment="1">
      <alignment horizontal="center" vertical="top" wrapText="1"/>
    </xf>
    <xf numFmtId="0" fontId="23" fillId="0" borderId="52" xfId="0" applyFont="1" applyFill="1" applyBorder="1" applyAlignment="1">
      <alignment horizontal="center" vertical="top"/>
    </xf>
    <xf numFmtId="0" fontId="23" fillId="0" borderId="51" xfId="0" applyFont="1" applyFill="1" applyBorder="1" applyAlignment="1">
      <alignment horizontal="center" vertical="top"/>
    </xf>
    <xf numFmtId="0" fontId="23" fillId="0" borderId="50" xfId="0" applyFont="1" applyFill="1" applyBorder="1" applyAlignment="1">
      <alignment horizontal="center" vertical="top"/>
    </xf>
    <xf numFmtId="0" fontId="23" fillId="0" borderId="49" xfId="0" applyFont="1" applyFill="1" applyBorder="1" applyAlignment="1">
      <alignment horizontal="center" vertical="top"/>
    </xf>
    <xf numFmtId="0" fontId="20" fillId="7" borderId="1" xfId="0" applyFont="1" applyFill="1" applyBorder="1" applyAlignment="1">
      <alignment horizontal="center" vertical="top" wrapText="1"/>
    </xf>
    <xf numFmtId="0" fontId="19" fillId="0" borderId="2" xfId="0" applyFont="1" applyFill="1" applyBorder="1" applyAlignment="1">
      <alignment horizontal="left" vertical="top" wrapText="1"/>
    </xf>
    <xf numFmtId="0" fontId="19" fillId="0" borderId="25" xfId="0" applyFont="1" applyFill="1" applyBorder="1" applyAlignment="1">
      <alignment horizontal="left" vertical="top" wrapText="1"/>
    </xf>
    <xf numFmtId="0" fontId="24" fillId="0" borderId="45" xfId="0" applyFont="1" applyFill="1" applyBorder="1" applyAlignment="1">
      <alignment horizontal="left" vertical="top" wrapText="1"/>
    </xf>
    <xf numFmtId="0" fontId="24" fillId="0" borderId="44" xfId="0" applyFont="1" applyFill="1" applyBorder="1" applyAlignment="1">
      <alignment horizontal="left" vertical="top" wrapText="1"/>
    </xf>
    <xf numFmtId="0" fontId="24" fillId="0" borderId="8" xfId="0" applyFont="1" applyFill="1" applyBorder="1" applyAlignment="1">
      <alignment horizontal="left" vertical="top" wrapText="1"/>
    </xf>
    <xf numFmtId="0" fontId="24" fillId="0" borderId="21" xfId="0" applyFont="1" applyFill="1" applyBorder="1" applyAlignment="1">
      <alignment horizontal="left" vertical="top" wrapText="1"/>
    </xf>
    <xf numFmtId="0" fontId="24" fillId="0" borderId="1" xfId="0" applyFont="1" applyFill="1" applyBorder="1" applyAlignment="1">
      <alignment horizontal="left" vertical="top"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 xfId="0" applyFont="1" applyFill="1" applyBorder="1" applyAlignment="1">
      <alignment horizontal="left" vertical="center" shrinkToFit="1"/>
    </xf>
    <xf numFmtId="0" fontId="18" fillId="0" borderId="1" xfId="0" applyFont="1" applyFill="1" applyBorder="1" applyAlignment="1">
      <alignment vertical="center"/>
    </xf>
    <xf numFmtId="0" fontId="18" fillId="0" borderId="1" xfId="0" applyFont="1" applyFill="1" applyBorder="1" applyAlignment="1">
      <alignment horizontal="left" vertical="center" wrapText="1" shrinkToFit="1"/>
    </xf>
    <xf numFmtId="0" fontId="18" fillId="0" borderId="1" xfId="0" applyFont="1" applyFill="1" applyBorder="1" applyAlignment="1">
      <alignment horizontal="center" vertical="center" wrapText="1"/>
    </xf>
    <xf numFmtId="0" fontId="19" fillId="8" borderId="2" xfId="0" applyFont="1" applyFill="1" applyBorder="1" applyAlignment="1">
      <alignment horizontal="center" vertical="center"/>
    </xf>
    <xf numFmtId="0" fontId="19" fillId="8" borderId="25" xfId="0" applyFont="1" applyFill="1" applyBorder="1" applyAlignment="1">
      <alignment horizontal="center" vertical="center"/>
    </xf>
    <xf numFmtId="0" fontId="19" fillId="8" borderId="3" xfId="0" applyFont="1" applyFill="1" applyBorder="1" applyAlignment="1">
      <alignment horizontal="center" vertical="center"/>
    </xf>
    <xf numFmtId="38" fontId="17" fillId="0" borderId="1" xfId="1" applyFont="1" applyFill="1" applyBorder="1" applyAlignment="1">
      <alignment horizontal="left" vertical="top" wrapText="1"/>
    </xf>
    <xf numFmtId="0" fontId="19" fillId="8" borderId="45" xfId="0" applyFont="1" applyFill="1" applyBorder="1" applyAlignment="1">
      <alignment horizontal="center" vertical="center"/>
    </xf>
    <xf numFmtId="0" fontId="19" fillId="8" borderId="46" xfId="0" applyFont="1" applyFill="1" applyBorder="1" applyAlignment="1">
      <alignment horizontal="center" vertical="center"/>
    </xf>
    <xf numFmtId="0" fontId="19" fillId="8" borderId="44" xfId="0" applyFont="1" applyFill="1" applyBorder="1" applyAlignment="1">
      <alignment horizontal="center" vertical="center"/>
    </xf>
    <xf numFmtId="0" fontId="19" fillId="8" borderId="8" xfId="0" applyFont="1" applyFill="1" applyBorder="1" applyAlignment="1">
      <alignment horizontal="center" vertical="center"/>
    </xf>
    <xf numFmtId="0" fontId="19" fillId="8" borderId="43" xfId="0" applyFont="1" applyFill="1" applyBorder="1" applyAlignment="1">
      <alignment horizontal="center" vertical="center"/>
    </xf>
    <xf numFmtId="0" fontId="19" fillId="8" borderId="21" xfId="0" applyFont="1" applyFill="1" applyBorder="1" applyAlignment="1">
      <alignment horizontal="center" vertical="center"/>
    </xf>
    <xf numFmtId="38" fontId="17" fillId="0" borderId="45" xfId="1" applyFont="1" applyFill="1" applyBorder="1" applyAlignment="1">
      <alignment horizontal="left" vertical="top" wrapText="1"/>
    </xf>
    <xf numFmtId="38" fontId="17" fillId="0" borderId="44" xfId="1" applyFont="1" applyFill="1" applyBorder="1" applyAlignment="1">
      <alignment horizontal="left" vertical="top" wrapText="1"/>
    </xf>
    <xf numFmtId="38" fontId="17" fillId="0" borderId="8" xfId="1" applyFont="1" applyFill="1" applyBorder="1" applyAlignment="1">
      <alignment horizontal="left" vertical="top" wrapText="1"/>
    </xf>
    <xf numFmtId="38" fontId="17" fillId="0" borderId="21" xfId="1" applyFont="1" applyFill="1" applyBorder="1" applyAlignment="1">
      <alignment horizontal="left" vertical="top" wrapText="1"/>
    </xf>
    <xf numFmtId="38" fontId="18" fillId="0" borderId="45" xfId="1" applyFont="1" applyFill="1" applyBorder="1" applyAlignment="1">
      <alignment horizontal="left" vertical="top" wrapText="1"/>
    </xf>
    <xf numFmtId="38" fontId="18" fillId="0" borderId="44" xfId="1" applyFont="1" applyFill="1" applyBorder="1" applyAlignment="1">
      <alignment horizontal="left" vertical="top" wrapText="1"/>
    </xf>
    <xf numFmtId="38" fontId="18" fillId="0" borderId="8" xfId="1" applyFont="1" applyFill="1" applyBorder="1" applyAlignment="1">
      <alignment horizontal="left" vertical="top" wrapText="1"/>
    </xf>
    <xf numFmtId="38" fontId="18" fillId="0" borderId="21" xfId="1" applyFont="1" applyFill="1" applyBorder="1" applyAlignment="1">
      <alignment horizontal="left" vertical="top" wrapText="1"/>
    </xf>
    <xf numFmtId="0" fontId="10" fillId="0" borderId="25"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27" xfId="0" applyFont="1" applyFill="1" applyBorder="1" applyAlignment="1">
      <alignment vertical="center" wrapText="1"/>
    </xf>
    <xf numFmtId="0" fontId="10" fillId="0" borderId="25" xfId="0" applyFont="1" applyFill="1" applyBorder="1" applyAlignment="1">
      <alignment vertical="center" wrapText="1"/>
    </xf>
    <xf numFmtId="0" fontId="10" fillId="0" borderId="29" xfId="0" applyFont="1" applyFill="1" applyBorder="1" applyAlignment="1">
      <alignment vertical="center" wrapText="1"/>
    </xf>
    <xf numFmtId="0" fontId="10" fillId="0" borderId="23" xfId="0" applyFont="1" applyFill="1" applyBorder="1" applyAlignment="1">
      <alignment vertical="center" wrapText="1"/>
    </xf>
    <xf numFmtId="0" fontId="10" fillId="0" borderId="20" xfId="0" applyFont="1" applyFill="1" applyBorder="1" applyAlignment="1">
      <alignment vertical="center" wrapText="1"/>
    </xf>
    <xf numFmtId="0" fontId="10" fillId="0" borderId="24" xfId="0" applyFont="1" applyFill="1" applyBorder="1" applyAlignment="1">
      <alignment vertical="center" wrapText="1"/>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37" xfId="0" applyFont="1" applyBorder="1" applyAlignment="1">
      <alignment horizontal="center" vertical="center" textRotation="255"/>
    </xf>
    <xf numFmtId="0" fontId="10" fillId="0" borderId="28" xfId="0" applyFont="1" applyBorder="1" applyAlignment="1">
      <alignment vertical="center" wrapText="1"/>
    </xf>
    <xf numFmtId="0" fontId="10" fillId="0" borderId="26" xfId="0" applyFont="1" applyBorder="1" applyAlignment="1">
      <alignment vertical="center" wrapText="1"/>
    </xf>
    <xf numFmtId="0" fontId="10" fillId="0" borderId="30" xfId="0" applyFont="1" applyBorder="1" applyAlignment="1">
      <alignment vertical="center" wrapText="1"/>
    </xf>
    <xf numFmtId="0" fontId="10" fillId="0" borderId="27" xfId="0" applyFont="1" applyBorder="1" applyAlignment="1">
      <alignment vertical="center" wrapText="1"/>
    </xf>
    <xf numFmtId="0" fontId="10" fillId="0" borderId="25" xfId="0" applyFont="1" applyBorder="1" applyAlignment="1">
      <alignment vertical="center" wrapText="1"/>
    </xf>
    <xf numFmtId="0" fontId="10" fillId="0" borderId="29" xfId="0" applyFont="1" applyBorder="1" applyAlignment="1">
      <alignment vertical="center" wrapText="1"/>
    </xf>
    <xf numFmtId="0" fontId="10" fillId="0" borderId="28" xfId="0" applyFont="1" applyFill="1" applyBorder="1" applyAlignment="1">
      <alignment vertical="center" wrapText="1"/>
    </xf>
    <xf numFmtId="0" fontId="10" fillId="0" borderId="26" xfId="0" applyFont="1" applyFill="1" applyBorder="1" applyAlignment="1">
      <alignment vertical="center" wrapText="1"/>
    </xf>
    <xf numFmtId="0" fontId="10" fillId="0" borderId="30" xfId="0" applyFont="1" applyFill="1" applyBorder="1" applyAlignment="1">
      <alignment vertical="center" wrapText="1"/>
    </xf>
    <xf numFmtId="58" fontId="59" fillId="4" borderId="27" xfId="0" applyNumberFormat="1" applyFont="1" applyFill="1" applyBorder="1" applyAlignment="1">
      <alignment horizontal="center" vertical="center" shrinkToFit="1"/>
    </xf>
    <xf numFmtId="58" fontId="59" fillId="4" borderId="29" xfId="0" applyNumberFormat="1" applyFont="1" applyFill="1" applyBorder="1" applyAlignment="1">
      <alignment horizontal="center" vertical="center" shrinkToFit="1"/>
    </xf>
    <xf numFmtId="58" fontId="59" fillId="4" borderId="25" xfId="0" applyNumberFormat="1" applyFont="1" applyFill="1" applyBorder="1" applyAlignment="1">
      <alignment horizontal="center" vertical="center" shrinkToFit="1"/>
    </xf>
    <xf numFmtId="0" fontId="0" fillId="0" borderId="0" xfId="0">
      <alignment vertical="center"/>
    </xf>
    <xf numFmtId="0" fontId="5" fillId="0" borderId="0" xfId="0" applyFont="1">
      <alignment vertical="center"/>
    </xf>
    <xf numFmtId="0" fontId="6" fillId="0" borderId="0" xfId="0" applyFont="1">
      <alignment vertical="center"/>
    </xf>
    <xf numFmtId="0" fontId="5" fillId="0" borderId="0" xfId="0" applyFont="1" applyAlignment="1">
      <alignment vertical="center"/>
    </xf>
    <xf numFmtId="0" fontId="8" fillId="0" borderId="0" xfId="0" applyFont="1">
      <alignment vertical="center"/>
    </xf>
    <xf numFmtId="0" fontId="5" fillId="0" borderId="0" xfId="0" applyFont="1" applyBorder="1">
      <alignment vertical="center"/>
    </xf>
    <xf numFmtId="0" fontId="5" fillId="0" borderId="0" xfId="0" applyFont="1" applyFill="1">
      <alignment vertical="center"/>
    </xf>
    <xf numFmtId="0" fontId="59" fillId="4" borderId="5" xfId="0" applyFont="1" applyFill="1" applyBorder="1" applyAlignment="1">
      <alignment horizontal="right" vertical="center" shrinkToFit="1"/>
    </xf>
    <xf numFmtId="0" fontId="59" fillId="4" borderId="37" xfId="0" applyFont="1" applyFill="1" applyBorder="1" applyAlignment="1">
      <alignment horizontal="right" vertical="center" shrinkToFit="1"/>
    </xf>
    <xf numFmtId="14" fontId="59" fillId="4" borderId="1" xfId="0" applyNumberFormat="1" applyFont="1" applyFill="1" applyBorder="1" applyAlignment="1">
      <alignment vertical="center" shrinkToFit="1"/>
    </xf>
    <xf numFmtId="14" fontId="59" fillId="4" borderId="6" xfId="0" applyNumberFormat="1" applyFont="1" applyFill="1" applyBorder="1" applyAlignment="1">
      <alignment vertical="center" shrinkToFit="1"/>
    </xf>
    <xf numFmtId="14" fontId="59" fillId="4" borderId="59" xfId="0" applyNumberFormat="1" applyFont="1" applyFill="1" applyBorder="1" applyAlignment="1">
      <alignment vertical="center" shrinkToFit="1"/>
    </xf>
    <xf numFmtId="14" fontId="59" fillId="4" borderId="63" xfId="0" applyNumberFormat="1" applyFont="1" applyFill="1" applyBorder="1" applyAlignment="1">
      <alignment vertical="center" shrinkToFit="1"/>
    </xf>
    <xf numFmtId="0" fontId="8" fillId="0" borderId="1" xfId="0" applyFont="1" applyBorder="1" applyAlignment="1">
      <alignment horizontal="center" vertical="center"/>
    </xf>
    <xf numFmtId="0" fontId="8" fillId="0" borderId="59" xfId="0" applyFont="1" applyBorder="1" applyAlignment="1">
      <alignment horizontal="center" vertical="center"/>
    </xf>
    <xf numFmtId="0" fontId="6" fillId="0" borderId="6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0" xfId="0" applyFont="1" applyFill="1">
      <alignment vertical="center"/>
    </xf>
    <xf numFmtId="0" fontId="6" fillId="0" borderId="23" xfId="0" applyFont="1" applyFill="1" applyBorder="1" applyAlignment="1">
      <alignment horizontal="center" vertical="center"/>
    </xf>
    <xf numFmtId="0" fontId="6" fillId="0" borderId="31" xfId="0" applyFont="1" applyFill="1" applyBorder="1" applyAlignment="1">
      <alignment horizontal="center" vertical="center"/>
    </xf>
    <xf numFmtId="0" fontId="6" fillId="0" borderId="23" xfId="0" applyFont="1" applyBorder="1" applyAlignment="1">
      <alignment horizontal="center" vertical="center"/>
    </xf>
    <xf numFmtId="0" fontId="6" fillId="0" borderId="20" xfId="0" applyFont="1" applyBorder="1" applyAlignment="1">
      <alignment horizontal="center" vertical="center"/>
    </xf>
    <xf numFmtId="0" fontId="6" fillId="0" borderId="24" xfId="0" applyFont="1" applyBorder="1" applyAlignment="1">
      <alignment horizontal="center" vertical="center"/>
    </xf>
    <xf numFmtId="0" fontId="5" fillId="0" borderId="2" xfId="0" applyFont="1" applyBorder="1" applyAlignment="1">
      <alignment horizontal="center" vertical="center"/>
    </xf>
    <xf numFmtId="0" fontId="6" fillId="0" borderId="4" xfId="0" applyFont="1" applyBorder="1" applyAlignment="1">
      <alignment horizontal="center" vertical="center"/>
    </xf>
    <xf numFmtId="0" fontId="6" fillId="0" borderId="61" xfId="0" applyFont="1" applyBorder="1" applyAlignment="1">
      <alignment horizontal="center" vertical="center"/>
    </xf>
    <xf numFmtId="0" fontId="10" fillId="6" borderId="43" xfId="0" applyFont="1" applyFill="1" applyBorder="1" applyAlignment="1">
      <alignment horizontal="center" vertical="center"/>
    </xf>
    <xf numFmtId="0" fontId="10" fillId="6" borderId="25" xfId="0" applyFont="1" applyFill="1" applyBorder="1" applyAlignment="1">
      <alignment horizontal="center" vertical="center"/>
    </xf>
    <xf numFmtId="58" fontId="59" fillId="4" borderId="28" xfId="0" applyNumberFormat="1" applyFont="1" applyFill="1" applyBorder="1" applyAlignment="1">
      <alignment horizontal="center" vertical="center" shrinkToFit="1"/>
    </xf>
    <xf numFmtId="58" fontId="59" fillId="4" borderId="26" xfId="0" applyNumberFormat="1" applyFont="1" applyFill="1" applyBorder="1" applyAlignment="1">
      <alignment horizontal="center" vertical="center" shrinkToFit="1"/>
    </xf>
    <xf numFmtId="58" fontId="59" fillId="4" borderId="30" xfId="0" applyNumberFormat="1" applyFont="1" applyFill="1" applyBorder="1" applyAlignment="1">
      <alignment horizontal="center" vertical="center" shrinkToFit="1"/>
    </xf>
  </cellXfs>
  <cellStyles count="9">
    <cellStyle name="ハイパーリンク" xfId="3" builtinId="8"/>
    <cellStyle name="桁区切り" xfId="1" builtinId="6"/>
    <cellStyle name="桁区切り 3" xfId="7"/>
    <cellStyle name="標準" xfId="0" builtinId="0"/>
    <cellStyle name="標準 2" xfId="2"/>
    <cellStyle name="標準 3" xfId="4"/>
    <cellStyle name="標準 3 2" xfId="8"/>
    <cellStyle name="標準 5" xfId="5"/>
    <cellStyle name="標準 6" xfId="6"/>
  </cellStyles>
  <dxfs count="10">
    <dxf>
      <fill>
        <patternFill>
          <bgColor theme="0" tint="-0.499984740745262"/>
        </patternFill>
      </fill>
    </dxf>
    <dxf>
      <fill>
        <patternFill>
          <bgColor theme="1"/>
        </patternFill>
      </fill>
    </dxf>
    <dxf>
      <fill>
        <patternFill>
          <bgColor theme="1"/>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theme="1"/>
        </patternFill>
      </fill>
    </dxf>
  </dxfs>
  <tableStyles count="0" defaultTableStyle="TableStyleMedium2" defaultPivotStyle="PivotStyleLight16"/>
  <colors>
    <mruColors>
      <color rgb="FFCCFFFF"/>
      <color rgb="FFFFFFCC"/>
      <color rgb="FFEAEAE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304800</xdr:colOff>
          <xdr:row>45</xdr:row>
          <xdr:rowOff>396240</xdr:rowOff>
        </xdr:from>
        <xdr:to>
          <xdr:col>16</xdr:col>
          <xdr:colOff>678180</xdr:colOff>
          <xdr:row>47</xdr:row>
          <xdr:rowOff>68580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46</xdr:row>
          <xdr:rowOff>434340</xdr:rowOff>
        </xdr:from>
        <xdr:to>
          <xdr:col>16</xdr:col>
          <xdr:colOff>678180</xdr:colOff>
          <xdr:row>48</xdr:row>
          <xdr:rowOff>68580</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46</xdr:row>
          <xdr:rowOff>434340</xdr:rowOff>
        </xdr:from>
        <xdr:to>
          <xdr:col>16</xdr:col>
          <xdr:colOff>678180</xdr:colOff>
          <xdr:row>48</xdr:row>
          <xdr:rowOff>68580</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47</xdr:row>
          <xdr:rowOff>434340</xdr:rowOff>
        </xdr:from>
        <xdr:to>
          <xdr:col>16</xdr:col>
          <xdr:colOff>678180</xdr:colOff>
          <xdr:row>49</xdr:row>
          <xdr:rowOff>68580</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47</xdr:row>
          <xdr:rowOff>434340</xdr:rowOff>
        </xdr:from>
        <xdr:to>
          <xdr:col>16</xdr:col>
          <xdr:colOff>678180</xdr:colOff>
          <xdr:row>49</xdr:row>
          <xdr:rowOff>68580</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47625</xdr:colOff>
      <xdr:row>0</xdr:row>
      <xdr:rowOff>72391</xdr:rowOff>
    </xdr:from>
    <xdr:to>
      <xdr:col>1</xdr:col>
      <xdr:colOff>47625</xdr:colOff>
      <xdr:row>0</xdr:row>
      <xdr:rowOff>95251</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260985" y="72391"/>
          <a:ext cx="0" cy="228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twoCellAnchor>
    <xdr:from>
      <xdr:col>27</xdr:col>
      <xdr:colOff>88900</xdr:colOff>
      <xdr:row>8</xdr:row>
      <xdr:rowOff>245533</xdr:rowOff>
    </xdr:from>
    <xdr:to>
      <xdr:col>39</xdr:col>
      <xdr:colOff>209550</xdr:colOff>
      <xdr:row>21</xdr:row>
      <xdr:rowOff>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6210300" y="2379133"/>
          <a:ext cx="4447117" cy="30564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別紙１－３は、感染等の疑いがある者に対して一定の要件のもとに自費で検査を実施した介護施設等が補助申請する場合に記載が必須です。</a:t>
          </a:r>
          <a:endParaRPr kumimoji="1" lang="en-US" altLang="ja-JP" sz="1100">
            <a:solidFill>
              <a:srgbClr val="FF0000"/>
            </a:solidFill>
          </a:endParaRPr>
        </a:p>
        <a:p>
          <a:pPr algn="l"/>
          <a:r>
            <a:rPr kumimoji="1" lang="ja-JP" altLang="en-US" sz="1100">
              <a:solidFill>
                <a:srgbClr val="FF0000"/>
              </a:solidFill>
            </a:rPr>
            <a:t>なお、</a:t>
          </a:r>
          <a:r>
            <a:rPr kumimoji="1" lang="ja-JP" altLang="en-US" sz="1100" u="sng">
              <a:solidFill>
                <a:srgbClr val="FF0000"/>
              </a:solidFill>
            </a:rPr>
            <a:t>自費検査費用（検査キットの購入等を含む）の申請は、</a:t>
          </a:r>
          <a:endParaRPr kumimoji="1" lang="en-US" altLang="ja-JP" sz="1100" u="sng">
            <a:solidFill>
              <a:srgbClr val="FF0000"/>
            </a:solidFill>
          </a:endParaRPr>
        </a:p>
        <a:p>
          <a:pPr algn="l"/>
          <a:r>
            <a:rPr kumimoji="1" lang="ja-JP" altLang="en-US" sz="1100" u="sng">
              <a:solidFill>
                <a:srgbClr val="FF0000"/>
              </a:solidFill>
            </a:rPr>
            <a:t>要綱第３条の１項目に規定する「介護施設等」が要綱別記１の要件を</a:t>
          </a:r>
          <a:endParaRPr kumimoji="1" lang="en-US" altLang="ja-JP" sz="1100" u="sng">
            <a:solidFill>
              <a:srgbClr val="FF0000"/>
            </a:solidFill>
          </a:endParaRPr>
        </a:p>
        <a:p>
          <a:pPr algn="l"/>
          <a:r>
            <a:rPr kumimoji="1" lang="ja-JP" altLang="en-US" sz="1100" u="sng">
              <a:solidFill>
                <a:srgbClr val="FF0000"/>
              </a:solidFill>
            </a:rPr>
            <a:t>満たす場合に限るものとされており、</a:t>
          </a:r>
          <a:endParaRPr kumimoji="1" lang="en-US" altLang="ja-JP" sz="1100" u="sng">
            <a:solidFill>
              <a:srgbClr val="FF0000"/>
            </a:solidFill>
          </a:endParaRPr>
        </a:p>
        <a:p>
          <a:pPr algn="l"/>
          <a:r>
            <a:rPr kumimoji="1" lang="ja-JP" altLang="en-US" sz="1100" u="sng">
              <a:solidFill>
                <a:srgbClr val="FF0000"/>
              </a:solidFill>
            </a:rPr>
            <a:t>通所系サービス、訪問系サービス、短期入所系サービスの事業所は</a:t>
          </a:r>
          <a:endParaRPr kumimoji="1" lang="en-US" altLang="ja-JP" sz="1100" u="sng">
            <a:solidFill>
              <a:srgbClr val="FF0000"/>
            </a:solidFill>
          </a:endParaRPr>
        </a:p>
        <a:p>
          <a:pPr algn="l"/>
          <a:r>
            <a:rPr kumimoji="1" lang="ja-JP" altLang="en-US" sz="1100" u="sng">
              <a:solidFill>
                <a:srgbClr val="FF0000"/>
              </a:solidFill>
            </a:rPr>
            <a:t>ご申請いただくことができません。ご注意ください。</a:t>
          </a:r>
          <a:endParaRPr kumimoji="1" lang="en-US" altLang="ja-JP" sz="1100" u="sng">
            <a:solidFill>
              <a:srgbClr val="FF0000"/>
            </a:solidFill>
          </a:endParaRPr>
        </a:p>
        <a:p>
          <a:pPr algn="l"/>
          <a:endParaRPr kumimoji="1" lang="en-US" altLang="ja-JP" sz="1100" u="sng">
            <a:solidFill>
              <a:srgbClr val="FF0000"/>
            </a:solidFill>
          </a:endParaRPr>
        </a:p>
        <a:p>
          <a:pPr algn="l"/>
          <a:r>
            <a:rPr kumimoji="1" lang="ja-JP" altLang="en-US" sz="1100" u="sng">
              <a:solidFill>
                <a:srgbClr val="FF0000"/>
              </a:solidFill>
            </a:rPr>
            <a:t>感染者が確認された後の自費検査費用は全て対象外となりますので、</a:t>
          </a:r>
          <a:endParaRPr kumimoji="1" lang="en-US" altLang="ja-JP" sz="1100" u="sng">
            <a:solidFill>
              <a:srgbClr val="FF0000"/>
            </a:solidFill>
          </a:endParaRPr>
        </a:p>
        <a:p>
          <a:pPr algn="l"/>
          <a:r>
            <a:rPr kumimoji="1" lang="ja-JP" altLang="en-US" sz="1100" u="sng">
              <a:solidFill>
                <a:srgbClr val="FF0000"/>
              </a:solidFill>
            </a:rPr>
            <a:t>ご注意ください。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UJH\AppData\Local\Microsoft\Windows\INetCache\Content.Outlook\IFG38DIW\0313&#26045;&#35373;&#12408;&#12398;&#35519;&#26619;&#27096;&#24335;&#65288;&#26696;&#65289;_%20(0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_&#20196;&#21644;5&#24180;&#24230;&#12469;&#12540;&#12499;&#12473;&#25552;&#20379;&#20307;&#21046;&#30906;&#20445;&#20107;&#26989;&#35036;&#21161;&#37329;/04%20&#37117;&#35201;&#32177;/02_&#27096;&#24335;&#26696;&#20316;&#25104;/04_R5&#20998;/02_R5&#20132;&#20184;&#30003;&#35531;&#26360;&#27096;&#24335;&#65288;&#27096;&#24335;&#31532;&#65297;&#21495;&#12288;&#20196;&#21644;&#65301;&#24180;&#24230;&#12395;&#35201;&#12375;&#12383;&#36027;&#29992;&#20998;&#65289;&#65288;R5.5.8&#65374;R5.9.3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等入力シート"/>
      <sheetName val="様式1号"/>
      <sheetName val="別紙1-1"/>
      <sheetName val="別紙1-2-1"/>
      <sheetName val="別紙1-2-2"/>
      <sheetName val="別紙1-2-3"/>
      <sheetName val="別紙1-3"/>
      <sheetName val="別紙1-4"/>
      <sheetName val="リスト"/>
      <sheetName val="別紙1-5"/>
      <sheetName val="別添　施設内療養経費　計算書"/>
      <sheetName val="別添 施設内療養補助要件チェックリスト"/>
      <sheetName val="計算用"/>
    </sheetNames>
    <sheetDataSet>
      <sheetData sheetId="0">
        <row r="20">
          <cell r="G20" t="str">
            <v>選択なし</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1"/>
  <sheetViews>
    <sheetView tabSelected="1" view="pageBreakPreview" zoomScale="90" zoomScaleNormal="100" zoomScaleSheetLayoutView="90" workbookViewId="0"/>
  </sheetViews>
  <sheetFormatPr defaultColWidth="8.69921875" defaultRowHeight="13.2"/>
  <cols>
    <col min="1" max="1" width="28" style="90" customWidth="1"/>
    <col min="2" max="2" width="47.5" style="90" customWidth="1"/>
    <col min="3" max="3" width="8.69921875" style="90"/>
    <col min="4" max="5" width="8.69921875" style="90" customWidth="1"/>
    <col min="6" max="6" width="8.69921875" style="90" hidden="1" customWidth="1"/>
    <col min="7" max="8" width="19.09765625" style="90" hidden="1" customWidth="1"/>
    <col min="9" max="9" width="8.69921875" style="90" hidden="1" customWidth="1"/>
    <col min="10" max="16384" width="8.69921875" style="90"/>
  </cols>
  <sheetData>
    <row r="1" spans="1:8">
      <c r="A1" s="89" t="s">
        <v>185</v>
      </c>
      <c r="G1" s="90" t="s">
        <v>186</v>
      </c>
      <c r="H1" s="90" t="s">
        <v>187</v>
      </c>
    </row>
    <row r="2" spans="1:8" customFormat="1" ht="18">
      <c r="A2" s="115" t="s">
        <v>188</v>
      </c>
    </row>
    <row r="3" spans="1:8" customFormat="1" ht="18">
      <c r="A3" s="115" t="s">
        <v>261</v>
      </c>
    </row>
    <row r="4" spans="1:8" customFormat="1" ht="18">
      <c r="A4" s="115" t="s">
        <v>262</v>
      </c>
    </row>
    <row r="5" spans="1:8" customFormat="1" ht="18">
      <c r="A5" s="115" t="s">
        <v>263</v>
      </c>
    </row>
    <row r="6" spans="1:8" customFormat="1" ht="30" customHeight="1">
      <c r="A6" s="141" t="s">
        <v>264</v>
      </c>
      <c r="B6" s="141"/>
    </row>
    <row r="7" spans="1:8" customFormat="1" ht="18">
      <c r="A7" s="140"/>
      <c r="B7" s="140"/>
    </row>
    <row r="8" spans="1:8">
      <c r="A8" s="92" t="s">
        <v>189</v>
      </c>
      <c r="B8" s="127">
        <v>45200</v>
      </c>
    </row>
    <row r="9" spans="1:8">
      <c r="A9" s="92" t="s">
        <v>190</v>
      </c>
      <c r="B9" s="128" t="s">
        <v>281</v>
      </c>
    </row>
    <row r="10" spans="1:8">
      <c r="A10" s="92" t="s">
        <v>191</v>
      </c>
      <c r="B10" s="128" t="s">
        <v>282</v>
      </c>
    </row>
    <row r="11" spans="1:8">
      <c r="A11" s="92" t="s">
        <v>192</v>
      </c>
      <c r="B11" s="128" t="s">
        <v>283</v>
      </c>
    </row>
    <row r="12" spans="1:8">
      <c r="A12" s="92" t="s">
        <v>193</v>
      </c>
      <c r="B12" s="128" t="s">
        <v>284</v>
      </c>
    </row>
    <row r="13" spans="1:8">
      <c r="A13" s="92" t="s">
        <v>194</v>
      </c>
      <c r="B13" s="128" t="s">
        <v>285</v>
      </c>
    </row>
    <row r="14" spans="1:8">
      <c r="A14" s="92" t="s">
        <v>195</v>
      </c>
      <c r="B14" s="128" t="s">
        <v>286</v>
      </c>
    </row>
    <row r="15" spans="1:8">
      <c r="A15" s="92" t="s">
        <v>196</v>
      </c>
      <c r="B15" s="128" t="s">
        <v>287</v>
      </c>
    </row>
    <row r="16" spans="1:8">
      <c r="A16" s="92" t="s">
        <v>197</v>
      </c>
      <c r="B16" s="128" t="s">
        <v>288</v>
      </c>
    </row>
    <row r="17" spans="1:11">
      <c r="A17" s="92" t="s">
        <v>198</v>
      </c>
      <c r="B17" s="128" t="s">
        <v>289</v>
      </c>
    </row>
    <row r="18" spans="1:11">
      <c r="A18" s="92" t="s">
        <v>266</v>
      </c>
      <c r="B18" s="128" t="s">
        <v>289</v>
      </c>
    </row>
    <row r="19" spans="1:11">
      <c r="A19" s="92" t="s">
        <v>199</v>
      </c>
      <c r="B19" s="129" t="s">
        <v>290</v>
      </c>
    </row>
    <row r="20" spans="1:11">
      <c r="A20" s="92" t="s">
        <v>200</v>
      </c>
      <c r="B20" s="128" t="s">
        <v>291</v>
      </c>
    </row>
    <row r="21" spans="1:11">
      <c r="A21" s="92" t="s">
        <v>201</v>
      </c>
      <c r="B21" s="130">
        <v>1370000001</v>
      </c>
    </row>
    <row r="22" spans="1:11">
      <c r="A22" s="92" t="s">
        <v>202</v>
      </c>
      <c r="B22" s="128" t="s">
        <v>226</v>
      </c>
      <c r="G22" s="90">
        <f>IFERROR(VLOOKUP(B22,計算用!A2:G36, 6, FALSE),"選択なし" )</f>
        <v>2</v>
      </c>
      <c r="H22" s="90">
        <f>IFERROR(VLOOKUP(B22,計算用!A2:G36, 7, FALSE),"選択なし" )</f>
        <v>2</v>
      </c>
    </row>
    <row r="23" spans="1:11">
      <c r="A23" s="92" t="s">
        <v>203</v>
      </c>
      <c r="B23" s="130">
        <v>27</v>
      </c>
      <c r="C23" s="91"/>
    </row>
    <row r="24" spans="1:11">
      <c r="A24" s="92" t="s">
        <v>235</v>
      </c>
      <c r="B24" s="133">
        <f>IF(H22=2,(VLOOKUP(基本情報等入力シート!B22,計算用!A2:D36,2,FALSE)*1000*B23),(VLOOKUP(基本情報等入力シート!B22,計算用!A2:D36,2,FALSE)*1000))</f>
        <v>972000</v>
      </c>
    </row>
    <row r="25" spans="1:11" customFormat="1" ht="79.2">
      <c r="A25" s="116" t="s">
        <v>265</v>
      </c>
      <c r="B25" s="131" t="s">
        <v>292</v>
      </c>
      <c r="G25" t="s">
        <v>248</v>
      </c>
      <c r="K25" s="117"/>
    </row>
    <row r="26" spans="1:11" ht="88.05" customHeight="1">
      <c r="A26" s="104" t="s">
        <v>280</v>
      </c>
      <c r="B26" s="130" t="s">
        <v>292</v>
      </c>
    </row>
    <row r="27" spans="1:11" ht="26.4">
      <c r="A27" s="104" t="s">
        <v>238</v>
      </c>
      <c r="B27" s="128" t="s">
        <v>240</v>
      </c>
      <c r="G27" s="90" t="s">
        <v>240</v>
      </c>
      <c r="H27" s="90" t="s">
        <v>239</v>
      </c>
    </row>
    <row r="28" spans="1:11" ht="39.6">
      <c r="A28" s="104" t="s">
        <v>272</v>
      </c>
      <c r="B28" s="128" t="s">
        <v>292</v>
      </c>
      <c r="G28" s="105" t="s">
        <v>241</v>
      </c>
      <c r="H28" s="105">
        <f>IF(B27="1回目",1,IF(B27="2回目以降",2," "))</f>
        <v>1</v>
      </c>
    </row>
    <row r="29" spans="1:11" ht="55.2" customHeight="1">
      <c r="A29" s="104" t="s">
        <v>273</v>
      </c>
      <c r="B29" s="132">
        <v>300000</v>
      </c>
    </row>
    <row r="30" spans="1:11">
      <c r="G30" s="90" t="s">
        <v>260</v>
      </c>
    </row>
    <row r="31" spans="1:11">
      <c r="G31" s="90" t="s">
        <v>269</v>
      </c>
    </row>
  </sheetData>
  <sheetProtection password="8748" sheet="1" objects="1" scenarios="1"/>
  <protectedRanges>
    <protectedRange password="8748" sqref="B8:B23 B25:B29" name="範囲1"/>
  </protectedRanges>
  <mergeCells count="2">
    <mergeCell ref="A7:B7"/>
    <mergeCell ref="A6:B6"/>
  </mergeCells>
  <phoneticPr fontId="1"/>
  <conditionalFormatting sqref="B23">
    <cfRule type="expression" dxfId="9" priority="9">
      <formula>$H$22=1</formula>
    </cfRule>
  </conditionalFormatting>
  <conditionalFormatting sqref="B8:B17 B27 B19:B23">
    <cfRule type="expression" dxfId="8" priority="10">
      <formula>B8=""</formula>
    </cfRule>
  </conditionalFormatting>
  <conditionalFormatting sqref="B26">
    <cfRule type="expression" dxfId="7" priority="7">
      <formula>B26=""</formula>
    </cfRule>
  </conditionalFormatting>
  <conditionalFormatting sqref="B18">
    <cfRule type="expression" dxfId="6" priority="4">
      <formula>B18=""</formula>
    </cfRule>
  </conditionalFormatting>
  <conditionalFormatting sqref="B25">
    <cfRule type="expression" dxfId="5" priority="3">
      <formula>$B$25=""</formula>
    </cfRule>
  </conditionalFormatting>
  <conditionalFormatting sqref="B28">
    <cfRule type="expression" dxfId="4" priority="2">
      <formula>B28=""</formula>
    </cfRule>
  </conditionalFormatting>
  <conditionalFormatting sqref="B29">
    <cfRule type="expression" dxfId="3" priority="1">
      <formula>B29=""</formula>
    </cfRule>
  </conditionalFormatting>
  <dataValidations count="5">
    <dataValidation type="date" errorStyle="warning" allowBlank="1" showInputMessage="1" showErrorMessage="1" error="提出日は、令和４年４月１日～令和５年３月３１日の期間の日付を入力してください。" sqref="B8">
      <formula1>45017</formula1>
      <formula2>45382</formula2>
    </dataValidation>
    <dataValidation type="custom" showInputMessage="1" showErrorMessage="1" errorTitle="入力不可" error="定員は、短期入所系、入所施設・居住系のみの入力となります。それ以外のサービス種別は入力できません。" sqref="B23">
      <formula1>H22=2</formula1>
    </dataValidation>
    <dataValidation type="list" allowBlank="1" showInputMessage="1" showErrorMessage="1" sqref="B27">
      <formula1>$G$27:$H$27</formula1>
    </dataValidation>
    <dataValidation type="list" allowBlank="1" showInputMessage="1" showErrorMessage="1" sqref="B25:B26">
      <formula1>$G$30</formula1>
    </dataValidation>
    <dataValidation type="list" allowBlank="1" showInputMessage="1" showErrorMessage="1" sqref="B28">
      <formula1>$G$30:$G$31</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計算用!$A$2:$A$36</xm:f>
          </x14:formula1>
          <xm:sqref>B22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64"/>
  <sheetViews>
    <sheetView view="pageBreakPreview" zoomScale="50" zoomScaleNormal="85" zoomScaleSheetLayoutView="50" workbookViewId="0"/>
  </sheetViews>
  <sheetFormatPr defaultColWidth="9" defaultRowHeight="17.399999999999999"/>
  <cols>
    <col min="1" max="1" width="4.09765625" style="5" customWidth="1"/>
    <col min="2" max="4" width="11.796875" style="5" customWidth="1"/>
    <col min="5" max="5" width="11" style="5" customWidth="1"/>
    <col min="6" max="6" width="10.59765625" style="5" customWidth="1"/>
    <col min="7" max="7" width="4.09765625" style="5" customWidth="1"/>
    <col min="8" max="8" width="10.59765625" style="5" customWidth="1"/>
    <col min="9" max="9" width="11.296875" style="5" customWidth="1"/>
    <col min="10" max="10" width="10.59765625" style="5" customWidth="1"/>
    <col min="11" max="11" width="5.19921875" style="5" customWidth="1"/>
    <col min="12" max="17" width="9.5" style="5" customWidth="1"/>
    <col min="18" max="18" width="8.19921875" style="5" customWidth="1"/>
    <col min="19" max="19" width="8.19921875" style="4" customWidth="1"/>
    <col min="20" max="38" width="8.19921875" style="5" customWidth="1"/>
    <col min="39" max="39" width="24.5" style="5" customWidth="1"/>
    <col min="40" max="43" width="8.19921875" style="5" customWidth="1"/>
    <col min="44" max="44" width="6.59765625" style="5" customWidth="1"/>
    <col min="45" max="47" width="6.296875" style="5" customWidth="1"/>
    <col min="48" max="16384" width="9" style="5"/>
  </cols>
  <sheetData>
    <row r="1" spans="1:45" s="20" customFormat="1" ht="42" customHeight="1">
      <c r="A1" s="19" t="s">
        <v>270</v>
      </c>
      <c r="B1" s="19"/>
      <c r="C1" s="19"/>
      <c r="D1" s="19"/>
      <c r="E1" s="19"/>
      <c r="F1" s="19"/>
      <c r="G1" s="19"/>
      <c r="H1" s="19"/>
      <c r="I1" s="19"/>
      <c r="J1" s="19"/>
      <c r="K1" s="19"/>
      <c r="L1" s="19"/>
      <c r="M1" s="19"/>
      <c r="N1" s="19"/>
      <c r="O1" s="19"/>
      <c r="P1" s="19"/>
      <c r="Q1" s="19"/>
      <c r="R1" s="19"/>
      <c r="S1" s="19"/>
      <c r="T1" s="19"/>
    </row>
    <row r="2" spans="1:45" s="20" customFormat="1" ht="18" customHeight="1">
      <c r="A2" s="19"/>
      <c r="B2" s="19"/>
      <c r="C2" s="19"/>
      <c r="D2" s="19"/>
      <c r="E2" s="19"/>
      <c r="F2" s="19"/>
      <c r="G2" s="19"/>
      <c r="H2" s="19"/>
      <c r="I2" s="19"/>
      <c r="J2" s="19"/>
      <c r="K2" s="19"/>
      <c r="L2" s="19"/>
      <c r="M2" s="19"/>
      <c r="N2" s="19"/>
      <c r="O2" s="19"/>
      <c r="P2" s="19"/>
      <c r="Q2" s="19"/>
      <c r="R2" s="19"/>
      <c r="S2" s="19"/>
      <c r="T2" s="19"/>
    </row>
    <row r="3" spans="1:45" s="1" customFormat="1" ht="27.75" customHeight="1">
      <c r="A3" s="11" t="s">
        <v>81</v>
      </c>
      <c r="B3" s="11"/>
      <c r="C3" s="11"/>
      <c r="D3" s="11"/>
      <c r="E3" s="11"/>
      <c r="F3" s="11"/>
      <c r="G3" s="11"/>
      <c r="H3" s="11"/>
      <c r="I3" s="11"/>
      <c r="AG3" s="218" t="s">
        <v>67</v>
      </c>
      <c r="AH3" s="218"/>
      <c r="AI3" s="218"/>
      <c r="AJ3" s="212" t="s">
        <v>204</v>
      </c>
      <c r="AK3" s="212"/>
    </row>
    <row r="4" spans="1:45" s="1" customFormat="1" ht="27.75" customHeight="1">
      <c r="A4" s="11" t="s">
        <v>84</v>
      </c>
      <c r="B4" s="11"/>
      <c r="C4" s="11"/>
      <c r="D4" s="11"/>
      <c r="E4" s="11"/>
      <c r="F4" s="11"/>
      <c r="G4" s="11"/>
      <c r="H4" s="11"/>
      <c r="I4" s="11"/>
      <c r="AG4" s="219" t="s">
        <v>62</v>
      </c>
      <c r="AH4" s="220"/>
      <c r="AI4" s="221"/>
      <c r="AJ4" s="216" t="str">
        <f>基本情報等入力シート!B9</f>
        <v>株式会社都庁サービス</v>
      </c>
      <c r="AK4" s="216"/>
    </row>
    <row r="5" spans="1:45" s="1" customFormat="1" ht="27.75" customHeight="1">
      <c r="A5" s="11"/>
      <c r="B5" s="217" t="s">
        <v>82</v>
      </c>
      <c r="C5" s="217"/>
      <c r="D5" s="217"/>
      <c r="E5" s="217"/>
      <c r="F5" s="217"/>
      <c r="G5" s="217"/>
      <c r="H5" s="217"/>
      <c r="I5" s="217"/>
      <c r="J5" s="217"/>
      <c r="K5" s="217"/>
      <c r="L5" s="134" t="s">
        <v>268</v>
      </c>
    </row>
    <row r="6" spans="1:45" s="1" customFormat="1" ht="30" customHeight="1">
      <c r="A6" s="118"/>
      <c r="B6" s="222" t="s">
        <v>275</v>
      </c>
      <c r="C6" s="223"/>
      <c r="D6" s="223"/>
      <c r="E6" s="223"/>
      <c r="F6" s="223"/>
      <c r="G6" s="223"/>
      <c r="H6" s="223"/>
      <c r="I6" s="223"/>
      <c r="J6" s="223"/>
      <c r="K6" s="223"/>
      <c r="L6" s="27" t="s">
        <v>274</v>
      </c>
    </row>
    <row r="7" spans="1:45" s="1" customFormat="1" ht="18" customHeight="1"/>
    <row r="8" spans="1:45" s="1" customFormat="1" ht="32.25" customHeight="1" thickBot="1">
      <c r="A8" s="11" t="s">
        <v>83</v>
      </c>
      <c r="P8" s="12"/>
      <c r="R8" s="2"/>
      <c r="S8" s="3"/>
      <c r="AH8" s="8"/>
      <c r="AI8" s="8"/>
      <c r="AJ8" s="8"/>
      <c r="AK8" s="8"/>
      <c r="AL8" s="8"/>
      <c r="AM8" s="8"/>
    </row>
    <row r="9" spans="1:45" s="1" customFormat="1" ht="20.25" customHeight="1" thickBot="1">
      <c r="E9" s="156" t="s">
        <v>10</v>
      </c>
      <c r="F9" s="157"/>
      <c r="G9" s="157"/>
      <c r="H9" s="157"/>
      <c r="I9" s="157"/>
      <c r="J9" s="157"/>
      <c r="K9" s="157"/>
      <c r="L9" s="157"/>
      <c r="M9" s="157"/>
      <c r="N9" s="157"/>
      <c r="O9" s="157"/>
      <c r="P9" s="157"/>
      <c r="Q9" s="157"/>
      <c r="R9" s="158"/>
      <c r="S9" s="224" t="s">
        <v>267</v>
      </c>
      <c r="T9" s="225"/>
      <c r="U9" s="225"/>
      <c r="V9" s="225"/>
      <c r="W9" s="225"/>
      <c r="X9" s="225"/>
      <c r="Y9" s="225"/>
      <c r="Z9" s="225"/>
      <c r="AA9" s="225"/>
      <c r="AB9" s="225"/>
      <c r="AC9" s="225"/>
      <c r="AD9" s="225"/>
      <c r="AE9" s="225"/>
      <c r="AF9" s="225"/>
      <c r="AG9" s="225"/>
      <c r="AH9" s="226"/>
      <c r="AI9" s="8"/>
      <c r="AJ9" s="8"/>
      <c r="AK9" s="8"/>
      <c r="AL9" s="8"/>
      <c r="AM9" s="8"/>
      <c r="AN9" s="8"/>
      <c r="AO9" s="10"/>
      <c r="AP9" s="10"/>
      <c r="AQ9" s="10"/>
      <c r="AR9" s="10"/>
      <c r="AS9" s="10"/>
    </row>
    <row r="10" spans="1:45" s="1" customFormat="1" ht="24" customHeight="1" thickBot="1">
      <c r="D10" s="7"/>
      <c r="E10" s="159"/>
      <c r="F10" s="160"/>
      <c r="G10" s="160"/>
      <c r="H10" s="160"/>
      <c r="I10" s="160"/>
      <c r="J10" s="160"/>
      <c r="K10" s="160"/>
      <c r="L10" s="160"/>
      <c r="M10" s="160"/>
      <c r="N10" s="160"/>
      <c r="O10" s="160"/>
      <c r="P10" s="160"/>
      <c r="Q10" s="160"/>
      <c r="R10" s="161"/>
      <c r="S10" s="213" t="s">
        <v>11</v>
      </c>
      <c r="T10" s="214"/>
      <c r="U10" s="214"/>
      <c r="V10" s="214"/>
      <c r="W10" s="214"/>
      <c r="X10" s="214"/>
      <c r="Y10" s="214"/>
      <c r="Z10" s="214"/>
      <c r="AA10" s="214"/>
      <c r="AB10" s="214"/>
      <c r="AC10" s="214"/>
      <c r="AD10" s="214"/>
      <c r="AE10" s="214"/>
      <c r="AF10" s="214"/>
      <c r="AG10" s="214"/>
      <c r="AH10" s="215"/>
      <c r="AI10" s="8"/>
      <c r="AJ10" s="8"/>
      <c r="AK10" s="8"/>
      <c r="AL10" s="8"/>
      <c r="AM10" s="8"/>
      <c r="AN10" s="8"/>
    </row>
    <row r="11" spans="1:45" s="1" customFormat="1" ht="86.25" customHeight="1">
      <c r="E11" s="188" t="s">
        <v>1</v>
      </c>
      <c r="F11" s="189"/>
      <c r="G11" s="174"/>
      <c r="H11" s="175" t="s">
        <v>0</v>
      </c>
      <c r="I11" s="176"/>
      <c r="J11" s="177"/>
      <c r="K11" s="173" t="s">
        <v>63</v>
      </c>
      <c r="L11" s="174"/>
      <c r="M11" s="173" t="s">
        <v>105</v>
      </c>
      <c r="N11" s="174"/>
      <c r="O11" s="169" t="s">
        <v>64</v>
      </c>
      <c r="P11" s="170"/>
      <c r="Q11" s="165" t="s">
        <v>65</v>
      </c>
      <c r="R11" s="166"/>
      <c r="S11" s="13" t="s">
        <v>2</v>
      </c>
      <c r="T11" s="14" t="s">
        <v>3</v>
      </c>
      <c r="U11" s="14" t="s">
        <v>4</v>
      </c>
      <c r="V11" s="14" t="s">
        <v>58</v>
      </c>
      <c r="W11" s="14" t="s">
        <v>59</v>
      </c>
      <c r="X11" s="14" t="s">
        <v>60</v>
      </c>
      <c r="Y11" s="14" t="s">
        <v>182</v>
      </c>
      <c r="Z11" s="14" t="s">
        <v>6</v>
      </c>
      <c r="AA11" s="14" t="s">
        <v>61</v>
      </c>
      <c r="AB11" s="15" t="s">
        <v>13</v>
      </c>
      <c r="AC11" s="15" t="s">
        <v>50</v>
      </c>
      <c r="AD11" s="15" t="s">
        <v>51</v>
      </c>
      <c r="AE11" s="15" t="s">
        <v>52</v>
      </c>
      <c r="AF11" s="15" t="s">
        <v>7</v>
      </c>
      <c r="AG11" s="15" t="s">
        <v>8</v>
      </c>
      <c r="AH11" s="135" t="s">
        <v>9</v>
      </c>
      <c r="AI11" s="8"/>
      <c r="AJ11" s="8"/>
      <c r="AK11" s="8"/>
      <c r="AL11" s="8"/>
      <c r="AM11" s="8"/>
      <c r="AN11" s="8"/>
    </row>
    <row r="12" spans="1:45" s="1" customFormat="1" ht="37.5" customHeight="1">
      <c r="B12" s="184" t="s">
        <v>87</v>
      </c>
      <c r="C12" s="184"/>
      <c r="D12" s="185"/>
      <c r="E12" s="190" t="str">
        <f>基本情報等入力シート!$B$14</f>
        <v>グループホーム都庁</v>
      </c>
      <c r="F12" s="191"/>
      <c r="G12" s="192"/>
      <c r="H12" s="234" t="str">
        <f>基本情報等入力シート!$B$22</f>
        <v>認知症対応型共同生活介護事業所</v>
      </c>
      <c r="I12" s="191"/>
      <c r="J12" s="192"/>
      <c r="K12" s="186">
        <f>基本情報等入力シート!$B$24</f>
        <v>972000</v>
      </c>
      <c r="L12" s="187"/>
      <c r="M12" s="171"/>
      <c r="N12" s="172"/>
      <c r="O12" s="167">
        <f ca="1">SUM(S12:AH12)</f>
        <v>2660000</v>
      </c>
      <c r="P12" s="168"/>
      <c r="Q12" s="163">
        <f ca="1">O12-MAX(K12:N12)</f>
        <v>1688000</v>
      </c>
      <c r="R12" s="164"/>
      <c r="S12" s="100">
        <f ca="1">SUMIF($B$25:$D$44,"緊急雇用",$AM$25:$AM$44)</f>
        <v>100000</v>
      </c>
      <c r="T12" s="101">
        <f ca="1">SUMIF($B$25:$D$44,"割増賃金・手当",$AM$25:$AM$44)</f>
        <v>600000</v>
      </c>
      <c r="U12" s="101">
        <f ca="1">SUMIF($B$25:$D$44,"職業紹介料",$AM$25:$AM$44)</f>
        <v>500000</v>
      </c>
      <c r="V12" s="101">
        <f ca="1">SUMIF($B$25:$D$44,"損害賠償
保険加入",$AM$25:$AM$44)</f>
        <v>130000</v>
      </c>
      <c r="W12" s="101">
        <f ca="1">SUMIF($B$25:$D$44,"宿泊費
（帰宅困難職員）",$AM$25:$AM$44)</f>
        <v>90000</v>
      </c>
      <c r="X12" s="101">
        <f ca="1">SUMIF($B$25:$D$44,"旅費
（連携）",$AM$25:$AM$44)</f>
        <v>60000</v>
      </c>
      <c r="Y12" s="101">
        <f ca="1">SUMIF($B$25:$D$44,"自費検査",$AM$25:$AM$44)</f>
        <v>28000</v>
      </c>
      <c r="Z12" s="101">
        <f ca="1">SUMIF($B$25:$D$44,"消毒・清掃",$AM$25:$AM$44)</f>
        <v>250000</v>
      </c>
      <c r="AA12" s="101">
        <f ca="1">SUMIF($B$25:$D$44,"感染性廃棄物処理",$AM$25:$AM$44)</f>
        <v>150000</v>
      </c>
      <c r="AB12" s="101">
        <f ca="1">SUMIF($B$25:$D$44,"衛生用品
購入",$AM$25:$AM$44)</f>
        <v>350000</v>
      </c>
      <c r="AC12" s="101">
        <f ca="1">SUMIF($B$25:$D$44,"代替場所確保（使用料）",$AM$25:$AM$44)</f>
        <v>120000</v>
      </c>
      <c r="AD12" s="101">
        <f ca="1">SUMIF($B$25:$D$44,"謝金
（同行指導）",$AM$25:$AM$44)</f>
        <v>65000</v>
      </c>
      <c r="AE12" s="101">
        <f ca="1">SUMIF($B$25:$D$44,"旅費
（代替場所等）",$AM$25:$AM$44)</f>
        <v>98000</v>
      </c>
      <c r="AF12" s="101">
        <f ca="1">SUMIF($B$25:$D$44,"リース費用
（車、自転車）",$AM$25:$AM$44)</f>
        <v>73000</v>
      </c>
      <c r="AG12" s="101">
        <f ca="1">SUMIF($B$25:$D$44,"リース費用
（タブレット）",$AM$25:$AM$44)</f>
        <v>46000</v>
      </c>
      <c r="AH12" s="136">
        <f ca="1">SUMIF($B$25:$D$44,"施設内療養",$AM$25:$AM$44)</f>
        <v>0</v>
      </c>
      <c r="AI12" s="8"/>
      <c r="AJ12" s="8"/>
      <c r="AK12" s="8"/>
      <c r="AL12" s="8"/>
      <c r="AM12" s="8"/>
      <c r="AN12" s="8"/>
    </row>
    <row r="13" spans="1:45" s="1" customFormat="1" ht="37.5" customHeight="1" thickBot="1">
      <c r="B13" s="184" t="s">
        <v>88</v>
      </c>
      <c r="C13" s="184"/>
      <c r="D13" s="185"/>
      <c r="E13" s="193" t="str">
        <f>基本情報等入力シート!$B$14</f>
        <v>グループホーム都庁</v>
      </c>
      <c r="F13" s="194"/>
      <c r="G13" s="195"/>
      <c r="H13" s="196" t="str">
        <f>基本情報等入力シート!$B$22</f>
        <v>認知症対応型共同生活介護事業所</v>
      </c>
      <c r="I13" s="194"/>
      <c r="J13" s="195"/>
      <c r="K13" s="197">
        <f>基本情報等入力シート!$B$24</f>
        <v>972000</v>
      </c>
      <c r="L13" s="198"/>
      <c r="M13" s="178"/>
      <c r="N13" s="179"/>
      <c r="O13" s="180">
        <f ca="1">M13+Q13</f>
        <v>2660000</v>
      </c>
      <c r="P13" s="181"/>
      <c r="Q13" s="182">
        <f ca="1">SUM(S13:AH13)</f>
        <v>2660000</v>
      </c>
      <c r="R13" s="183"/>
      <c r="S13" s="102">
        <f ca="1">SUMIF($B$25:$D$44,"緊急雇用",$AM$25:$AM$44)</f>
        <v>100000</v>
      </c>
      <c r="T13" s="103">
        <f ca="1">SUMIF($B$25:$D$44,"割増賃金・手当",$AM$25:$AM$44)</f>
        <v>600000</v>
      </c>
      <c r="U13" s="103">
        <f ca="1">SUMIF($B$25:$D$44,"職業紹介料",$AM$25:$AM$44)</f>
        <v>500000</v>
      </c>
      <c r="V13" s="103">
        <f ca="1">SUMIF($B$25:$D$44,"損害賠償
保険加入",$AM$25:$AM$44)</f>
        <v>130000</v>
      </c>
      <c r="W13" s="103">
        <f ca="1">SUMIF($B$25:$D$44,"宿泊費
（帰宅困難職員）",$AM$25:$AM$44)</f>
        <v>90000</v>
      </c>
      <c r="X13" s="103">
        <f ca="1">SUMIF($B$25:$D$44,"旅費
（連携）",$AM$25:$AM$44)</f>
        <v>60000</v>
      </c>
      <c r="Y13" s="103">
        <f ca="1">SUMIF($B$25:$D$44,"自費検査",$AM$25:$AM$44)</f>
        <v>28000</v>
      </c>
      <c r="Z13" s="103">
        <f ca="1">SUMIF($B$25:$D$44,"消毒・清掃",$AM$25:$AM$44)</f>
        <v>250000</v>
      </c>
      <c r="AA13" s="103">
        <f ca="1">SUMIF($B$25:$D$44,"感染性廃棄物処理",$AM$25:$AM$44)</f>
        <v>150000</v>
      </c>
      <c r="AB13" s="103">
        <f ca="1">SUMIF($B$25:$D$44,"衛生用品
購入",$AM$25:$AM$44)</f>
        <v>350000</v>
      </c>
      <c r="AC13" s="103">
        <f ca="1">SUMIF($B$25:$D$44,"代替場所確保（使用料）",$AM$25:$AM$44)</f>
        <v>120000</v>
      </c>
      <c r="AD13" s="103">
        <f ca="1">SUMIF($B$25:$D$44,"謝金
（同行指導）",$AM$25:$AM$44)</f>
        <v>65000</v>
      </c>
      <c r="AE13" s="103">
        <f ca="1">SUMIF($B$25:$D$44,"旅費
（代替場所等）",$AM$25:$AM$44)</f>
        <v>98000</v>
      </c>
      <c r="AF13" s="103">
        <f ca="1">SUMIF($B$25:$D$44,"リース費用
（車、自転車）",$AM$25:$AM$44)</f>
        <v>73000</v>
      </c>
      <c r="AG13" s="103">
        <f ca="1">SUMIF($B$25:$D$44,"リース費用
（タブレット）",$AM$25:$AM$44)</f>
        <v>46000</v>
      </c>
      <c r="AH13" s="137">
        <f ca="1">SUMIF($B$25:$D$44,"施設内療養",$AM$25:$AM$44)</f>
        <v>0</v>
      </c>
      <c r="AI13" s="8"/>
      <c r="AJ13" s="8"/>
      <c r="AK13" s="8"/>
      <c r="AL13" s="8"/>
      <c r="AM13" s="8"/>
      <c r="AN13" s="8"/>
    </row>
    <row r="14" spans="1:45" ht="21" customHeight="1">
      <c r="A14" s="1"/>
      <c r="B14" s="6"/>
      <c r="C14" s="6"/>
      <c r="D14" s="6"/>
      <c r="E14" s="6"/>
      <c r="F14" s="6"/>
      <c r="G14" s="6"/>
      <c r="H14" s="6"/>
      <c r="I14" s="6"/>
      <c r="J14" s="6"/>
      <c r="K14" s="6"/>
      <c r="L14" s="6"/>
      <c r="M14" s="6"/>
      <c r="N14" s="6"/>
      <c r="O14" s="6"/>
      <c r="P14" s="6"/>
      <c r="Q14" s="6"/>
      <c r="R14" s="6"/>
      <c r="AH14" s="8"/>
      <c r="AI14" s="8"/>
      <c r="AJ14" s="8"/>
      <c r="AK14" s="8"/>
      <c r="AL14" s="8"/>
      <c r="AM14" s="8"/>
    </row>
    <row r="15" spans="1:45" ht="32.25" customHeight="1" thickBot="1">
      <c r="A15" s="11" t="s">
        <v>85</v>
      </c>
      <c r="U15" s="8"/>
      <c r="V15" s="8"/>
      <c r="W15" s="8"/>
      <c r="X15" s="8"/>
      <c r="Y15" s="8"/>
      <c r="Z15" s="8"/>
      <c r="AA15" s="8"/>
      <c r="AB15" s="8"/>
      <c r="AC15" s="8"/>
      <c r="AD15" s="8"/>
      <c r="AE15" s="8"/>
      <c r="AF15" s="8"/>
      <c r="AL15" s="8"/>
      <c r="AM15" s="8"/>
      <c r="AN15" s="8"/>
      <c r="AO15" s="8"/>
      <c r="AP15" s="8"/>
      <c r="AQ15" s="8"/>
      <c r="AR15" s="8"/>
    </row>
    <row r="16" spans="1:45" ht="24" customHeight="1">
      <c r="A16" s="352"/>
      <c r="B16" s="162" t="s">
        <v>322</v>
      </c>
      <c r="C16" s="162"/>
      <c r="D16" s="162"/>
      <c r="E16" s="371"/>
      <c r="F16" s="372" t="s">
        <v>323</v>
      </c>
      <c r="G16" s="373"/>
      <c r="H16" s="363" t="s">
        <v>324</v>
      </c>
      <c r="I16" s="364" t="s">
        <v>325</v>
      </c>
      <c r="J16" s="365"/>
      <c r="K16" s="366" t="s">
        <v>326</v>
      </c>
      <c r="L16" s="367"/>
      <c r="M16" s="363" t="s">
        <v>327</v>
      </c>
      <c r="N16" s="364" t="s">
        <v>328</v>
      </c>
      <c r="O16" s="350"/>
      <c r="P16" s="368" t="s">
        <v>329</v>
      </c>
      <c r="Q16" s="369"/>
      <c r="R16" s="369"/>
      <c r="S16" s="369"/>
      <c r="T16" s="369"/>
      <c r="U16" s="369"/>
      <c r="V16" s="369"/>
      <c r="W16" s="369"/>
      <c r="X16" s="370"/>
      <c r="Y16" s="348"/>
      <c r="Z16" s="348"/>
      <c r="AA16" s="348"/>
      <c r="AB16" s="348"/>
      <c r="AC16" s="348"/>
      <c r="AD16" s="351"/>
      <c r="AE16" s="351"/>
      <c r="AF16" s="351"/>
      <c r="AG16" s="351"/>
      <c r="AH16" s="351"/>
      <c r="AI16" s="348"/>
      <c r="AJ16" s="348"/>
      <c r="AK16" s="351"/>
      <c r="AL16" s="351"/>
      <c r="AM16" s="351"/>
      <c r="AN16" s="351"/>
      <c r="AO16" s="351"/>
      <c r="AP16" s="351"/>
      <c r="AQ16" s="8"/>
      <c r="AR16" s="8"/>
    </row>
    <row r="17" spans="1:42" ht="24" customHeight="1">
      <c r="A17" s="353"/>
      <c r="B17" s="232" t="s">
        <v>330</v>
      </c>
      <c r="C17" s="233"/>
      <c r="D17" s="209" t="s">
        <v>55</v>
      </c>
      <c r="E17" s="374"/>
      <c r="F17" s="355">
        <v>5</v>
      </c>
      <c r="G17" s="361" t="s">
        <v>66</v>
      </c>
      <c r="H17" s="357">
        <v>45020</v>
      </c>
      <c r="I17" s="358">
        <v>45042</v>
      </c>
      <c r="J17" s="348"/>
      <c r="K17" s="355"/>
      <c r="L17" s="361" t="s">
        <v>66</v>
      </c>
      <c r="M17" s="357"/>
      <c r="N17" s="358"/>
      <c r="O17" s="348"/>
      <c r="P17" s="345"/>
      <c r="Q17" s="347"/>
      <c r="R17" s="347"/>
      <c r="S17" s="347"/>
      <c r="T17" s="347"/>
      <c r="U17" s="347"/>
      <c r="V17" s="347"/>
      <c r="W17" s="347"/>
      <c r="X17" s="346"/>
      <c r="Y17" s="348"/>
      <c r="Z17" s="348"/>
      <c r="AA17" s="348"/>
      <c r="AB17" s="348"/>
      <c r="AC17" s="348"/>
      <c r="AD17" s="351"/>
      <c r="AE17" s="351"/>
      <c r="AF17" s="351"/>
      <c r="AG17" s="351"/>
      <c r="AH17" s="351"/>
      <c r="AI17" s="348"/>
      <c r="AJ17" s="348"/>
      <c r="AK17" s="351"/>
      <c r="AL17" s="351"/>
      <c r="AM17" s="351"/>
      <c r="AN17" s="348"/>
      <c r="AO17" s="348"/>
      <c r="AP17" s="348"/>
    </row>
    <row r="18" spans="1:42" ht="24" customHeight="1">
      <c r="A18" s="353"/>
      <c r="B18" s="231"/>
      <c r="C18" s="231"/>
      <c r="D18" s="199" t="s">
        <v>56</v>
      </c>
      <c r="E18" s="375"/>
      <c r="F18" s="355">
        <v>5</v>
      </c>
      <c r="G18" s="361" t="s">
        <v>66</v>
      </c>
      <c r="H18" s="357">
        <v>45021</v>
      </c>
      <c r="I18" s="358">
        <v>45050</v>
      </c>
      <c r="J18" s="348"/>
      <c r="K18" s="355"/>
      <c r="L18" s="361" t="s">
        <v>66</v>
      </c>
      <c r="M18" s="357"/>
      <c r="N18" s="358"/>
      <c r="O18" s="348"/>
      <c r="P18" s="345"/>
      <c r="Q18" s="347"/>
      <c r="R18" s="347"/>
      <c r="S18" s="347"/>
      <c r="T18" s="347"/>
      <c r="U18" s="347"/>
      <c r="V18" s="347"/>
      <c r="W18" s="347"/>
      <c r="X18" s="346"/>
      <c r="Y18" s="348"/>
      <c r="Z18" s="348"/>
      <c r="AA18" s="348"/>
      <c r="AB18" s="348"/>
      <c r="AC18" s="348"/>
      <c r="AD18" s="351"/>
      <c r="AE18" s="351"/>
      <c r="AF18" s="351"/>
      <c r="AG18" s="351"/>
      <c r="AH18" s="351"/>
      <c r="AI18" s="348"/>
      <c r="AJ18" s="348"/>
      <c r="AK18" s="351"/>
      <c r="AL18" s="351"/>
      <c r="AM18" s="351"/>
      <c r="AN18" s="348"/>
      <c r="AO18" s="348"/>
      <c r="AP18" s="348"/>
    </row>
    <row r="19" spans="1:42" ht="24" customHeight="1">
      <c r="A19" s="353"/>
      <c r="B19" s="230" t="s">
        <v>331</v>
      </c>
      <c r="C19" s="231"/>
      <c r="D19" s="199" t="s">
        <v>55</v>
      </c>
      <c r="E19" s="375"/>
      <c r="F19" s="355">
        <v>4</v>
      </c>
      <c r="G19" s="361" t="s">
        <v>66</v>
      </c>
      <c r="H19" s="357">
        <v>45021</v>
      </c>
      <c r="I19" s="358">
        <v>45036</v>
      </c>
      <c r="J19" s="348"/>
      <c r="K19" s="355"/>
      <c r="L19" s="361" t="s">
        <v>66</v>
      </c>
      <c r="M19" s="357"/>
      <c r="N19" s="358"/>
      <c r="O19" s="348"/>
      <c r="P19" s="345"/>
      <c r="Q19" s="347"/>
      <c r="R19" s="347"/>
      <c r="S19" s="347"/>
      <c r="T19" s="347"/>
      <c r="U19" s="347"/>
      <c r="V19" s="347"/>
      <c r="W19" s="347"/>
      <c r="X19" s="346"/>
      <c r="Y19" s="348"/>
      <c r="Z19" s="348"/>
      <c r="AA19" s="348"/>
      <c r="AB19" s="348"/>
      <c r="AC19" s="348"/>
      <c r="AD19" s="351"/>
      <c r="AE19" s="351"/>
      <c r="AF19" s="351"/>
      <c r="AG19" s="351"/>
      <c r="AH19" s="351"/>
      <c r="AI19" s="351"/>
      <c r="AJ19" s="351"/>
      <c r="AK19" s="351"/>
      <c r="AL19" s="351"/>
      <c r="AM19" s="351"/>
      <c r="AN19" s="348"/>
      <c r="AO19" s="348"/>
      <c r="AP19" s="348"/>
    </row>
    <row r="20" spans="1:42" ht="24" customHeight="1" thickBot="1">
      <c r="A20" s="353"/>
      <c r="B20" s="231"/>
      <c r="C20" s="231"/>
      <c r="D20" s="199" t="s">
        <v>56</v>
      </c>
      <c r="E20" s="375"/>
      <c r="F20" s="356">
        <v>5</v>
      </c>
      <c r="G20" s="362" t="s">
        <v>66</v>
      </c>
      <c r="H20" s="359">
        <v>45021</v>
      </c>
      <c r="I20" s="360">
        <v>45036</v>
      </c>
      <c r="J20" s="348"/>
      <c r="K20" s="356"/>
      <c r="L20" s="362" t="s">
        <v>66</v>
      </c>
      <c r="M20" s="359"/>
      <c r="N20" s="360"/>
      <c r="O20" s="348"/>
      <c r="P20" s="376"/>
      <c r="Q20" s="377"/>
      <c r="R20" s="377"/>
      <c r="S20" s="377"/>
      <c r="T20" s="377"/>
      <c r="U20" s="377"/>
      <c r="V20" s="377"/>
      <c r="W20" s="377"/>
      <c r="X20" s="378"/>
      <c r="Y20" s="348"/>
      <c r="Z20" s="348"/>
      <c r="AA20" s="348"/>
      <c r="AB20" s="348"/>
      <c r="AC20" s="348"/>
      <c r="AD20" s="348"/>
      <c r="AE20" s="348"/>
      <c r="AF20" s="348"/>
      <c r="AG20" s="348"/>
      <c r="AH20" s="348"/>
      <c r="AI20" s="348"/>
      <c r="AJ20" s="348"/>
      <c r="AK20" s="348"/>
      <c r="AL20" s="348"/>
      <c r="AM20" s="348"/>
      <c r="AN20" s="348"/>
      <c r="AO20" s="348"/>
      <c r="AP20" s="348"/>
    </row>
    <row r="21" spans="1:42" ht="21" customHeight="1">
      <c r="A21" s="348"/>
      <c r="B21" s="365" t="s">
        <v>332</v>
      </c>
      <c r="C21" s="354"/>
      <c r="D21" s="354"/>
      <c r="E21" s="354"/>
      <c r="F21" s="354"/>
      <c r="G21" s="354"/>
      <c r="H21" s="354"/>
      <c r="I21" s="354"/>
      <c r="J21" s="354"/>
      <c r="K21" s="354"/>
      <c r="L21" s="354"/>
      <c r="M21" s="354"/>
      <c r="N21" s="354"/>
      <c r="O21" s="354"/>
      <c r="P21" s="348"/>
      <c r="Q21" s="348"/>
      <c r="R21" s="348"/>
      <c r="S21" s="348"/>
      <c r="T21" s="349"/>
      <c r="U21" s="348"/>
      <c r="V21" s="348"/>
      <c r="W21" s="348"/>
      <c r="X21" s="348"/>
      <c r="Y21" s="348"/>
      <c r="Z21" s="348"/>
      <c r="AA21" s="348"/>
      <c r="AB21" s="348"/>
      <c r="AC21" s="348"/>
      <c r="AD21" s="348"/>
      <c r="AE21" s="348"/>
      <c r="AF21" s="348"/>
      <c r="AG21" s="348"/>
      <c r="AH21" s="348"/>
      <c r="AI21" s="348"/>
      <c r="AJ21" s="348"/>
      <c r="AK21" s="348"/>
      <c r="AL21" s="348"/>
      <c r="AM21" s="348"/>
      <c r="AN21" s="348"/>
      <c r="AO21" s="348"/>
      <c r="AP21" s="348"/>
    </row>
    <row r="22" spans="1:42" ht="21" customHeight="1">
      <c r="S22" s="5"/>
    </row>
    <row r="23" spans="1:42" ht="32.25" customHeight="1" thickBot="1">
      <c r="A23" s="11" t="s">
        <v>237</v>
      </c>
    </row>
    <row r="24" spans="1:42" ht="35.25" customHeight="1" thickBot="1">
      <c r="B24" s="208" t="s">
        <v>68</v>
      </c>
      <c r="C24" s="204"/>
      <c r="D24" s="204"/>
      <c r="E24" s="203" t="s">
        <v>74</v>
      </c>
      <c r="F24" s="204"/>
      <c r="G24" s="204"/>
      <c r="H24" s="204"/>
      <c r="I24" s="204"/>
      <c r="J24" s="204"/>
      <c r="K24" s="204"/>
      <c r="L24" s="204"/>
      <c r="M24" s="204"/>
      <c r="N24" s="204"/>
      <c r="O24" s="204"/>
      <c r="P24" s="204"/>
      <c r="Q24" s="204"/>
      <c r="R24" s="204"/>
      <c r="S24" s="204"/>
      <c r="T24" s="204"/>
      <c r="U24" s="203" t="s">
        <v>75</v>
      </c>
      <c r="V24" s="204"/>
      <c r="W24" s="204"/>
      <c r="X24" s="204"/>
      <c r="Y24" s="204"/>
      <c r="Z24" s="204"/>
      <c r="AA24" s="204"/>
      <c r="AB24" s="204"/>
      <c r="AC24" s="204"/>
      <c r="AD24" s="204"/>
      <c r="AE24" s="204"/>
      <c r="AF24" s="204"/>
      <c r="AG24" s="204"/>
      <c r="AH24" s="204"/>
      <c r="AI24" s="204"/>
      <c r="AJ24" s="204"/>
      <c r="AK24" s="204"/>
      <c r="AL24" s="205"/>
      <c r="AM24" s="99" t="s">
        <v>236</v>
      </c>
    </row>
    <row r="25" spans="1:42" ht="86.55" customHeight="1">
      <c r="A25" s="5">
        <v>1</v>
      </c>
      <c r="B25" s="235" t="s">
        <v>2</v>
      </c>
      <c r="C25" s="236"/>
      <c r="D25" s="237"/>
      <c r="E25" s="200" t="s">
        <v>293</v>
      </c>
      <c r="F25" s="201"/>
      <c r="G25" s="201"/>
      <c r="H25" s="201"/>
      <c r="I25" s="201"/>
      <c r="J25" s="201"/>
      <c r="K25" s="201"/>
      <c r="L25" s="201"/>
      <c r="M25" s="201"/>
      <c r="N25" s="201"/>
      <c r="O25" s="201"/>
      <c r="P25" s="201"/>
      <c r="Q25" s="201"/>
      <c r="R25" s="201"/>
      <c r="S25" s="201"/>
      <c r="T25" s="201"/>
      <c r="U25" s="200" t="s">
        <v>308</v>
      </c>
      <c r="V25" s="201"/>
      <c r="W25" s="201"/>
      <c r="X25" s="201"/>
      <c r="Y25" s="201"/>
      <c r="Z25" s="201"/>
      <c r="AA25" s="201"/>
      <c r="AB25" s="201"/>
      <c r="AC25" s="201"/>
      <c r="AD25" s="201"/>
      <c r="AE25" s="201"/>
      <c r="AF25" s="201"/>
      <c r="AG25" s="201"/>
      <c r="AH25" s="201"/>
      <c r="AI25" s="201"/>
      <c r="AJ25" s="201"/>
      <c r="AK25" s="201"/>
      <c r="AL25" s="202"/>
      <c r="AM25" s="122">
        <v>100000</v>
      </c>
    </row>
    <row r="26" spans="1:42" ht="86.55" customHeight="1">
      <c r="A26" s="5">
        <v>2</v>
      </c>
      <c r="B26" s="206" t="s">
        <v>3</v>
      </c>
      <c r="C26" s="207"/>
      <c r="D26" s="207"/>
      <c r="E26" s="154" t="s">
        <v>294</v>
      </c>
      <c r="F26" s="155"/>
      <c r="G26" s="155"/>
      <c r="H26" s="155"/>
      <c r="I26" s="155"/>
      <c r="J26" s="155"/>
      <c r="K26" s="155"/>
      <c r="L26" s="155"/>
      <c r="M26" s="155"/>
      <c r="N26" s="155"/>
      <c r="O26" s="155"/>
      <c r="P26" s="155"/>
      <c r="Q26" s="155"/>
      <c r="R26" s="155"/>
      <c r="S26" s="155"/>
      <c r="T26" s="155"/>
      <c r="U26" s="145" t="s">
        <v>333</v>
      </c>
      <c r="V26" s="146"/>
      <c r="W26" s="146"/>
      <c r="X26" s="146"/>
      <c r="Y26" s="146"/>
      <c r="Z26" s="146"/>
      <c r="AA26" s="146"/>
      <c r="AB26" s="146"/>
      <c r="AC26" s="146"/>
      <c r="AD26" s="146"/>
      <c r="AE26" s="146"/>
      <c r="AF26" s="146"/>
      <c r="AG26" s="146"/>
      <c r="AH26" s="146"/>
      <c r="AI26" s="146"/>
      <c r="AJ26" s="146"/>
      <c r="AK26" s="146"/>
      <c r="AL26" s="147"/>
      <c r="AM26" s="123">
        <v>600000</v>
      </c>
    </row>
    <row r="27" spans="1:42" ht="86.55" customHeight="1">
      <c r="A27" s="5">
        <v>3</v>
      </c>
      <c r="B27" s="206" t="s">
        <v>4</v>
      </c>
      <c r="C27" s="207"/>
      <c r="D27" s="207"/>
      <c r="E27" s="154" t="s">
        <v>295</v>
      </c>
      <c r="F27" s="155"/>
      <c r="G27" s="155"/>
      <c r="H27" s="155"/>
      <c r="I27" s="155"/>
      <c r="J27" s="155"/>
      <c r="K27" s="155"/>
      <c r="L27" s="155"/>
      <c r="M27" s="155"/>
      <c r="N27" s="155"/>
      <c r="O27" s="155"/>
      <c r="P27" s="155"/>
      <c r="Q27" s="155"/>
      <c r="R27" s="155"/>
      <c r="S27" s="155"/>
      <c r="T27" s="155"/>
      <c r="U27" s="145" t="s">
        <v>309</v>
      </c>
      <c r="V27" s="146"/>
      <c r="W27" s="146"/>
      <c r="X27" s="146"/>
      <c r="Y27" s="146"/>
      <c r="Z27" s="146"/>
      <c r="AA27" s="146"/>
      <c r="AB27" s="146"/>
      <c r="AC27" s="146"/>
      <c r="AD27" s="146"/>
      <c r="AE27" s="146"/>
      <c r="AF27" s="146"/>
      <c r="AG27" s="146"/>
      <c r="AH27" s="146"/>
      <c r="AI27" s="146"/>
      <c r="AJ27" s="146"/>
      <c r="AK27" s="146"/>
      <c r="AL27" s="147"/>
      <c r="AM27" s="123">
        <v>500000</v>
      </c>
    </row>
    <row r="28" spans="1:42" ht="86.55" customHeight="1">
      <c r="A28" s="5">
        <v>4</v>
      </c>
      <c r="B28" s="238" t="s">
        <v>58</v>
      </c>
      <c r="C28" s="207"/>
      <c r="D28" s="207"/>
      <c r="E28" s="154" t="s">
        <v>296</v>
      </c>
      <c r="F28" s="155"/>
      <c r="G28" s="155"/>
      <c r="H28" s="155"/>
      <c r="I28" s="155"/>
      <c r="J28" s="155"/>
      <c r="K28" s="155"/>
      <c r="L28" s="155"/>
      <c r="M28" s="155"/>
      <c r="N28" s="155"/>
      <c r="O28" s="155"/>
      <c r="P28" s="155"/>
      <c r="Q28" s="155"/>
      <c r="R28" s="155"/>
      <c r="S28" s="155"/>
      <c r="T28" s="155"/>
      <c r="U28" s="145" t="s">
        <v>310</v>
      </c>
      <c r="V28" s="146"/>
      <c r="W28" s="146"/>
      <c r="X28" s="146"/>
      <c r="Y28" s="146"/>
      <c r="Z28" s="146"/>
      <c r="AA28" s="146"/>
      <c r="AB28" s="146"/>
      <c r="AC28" s="146"/>
      <c r="AD28" s="146"/>
      <c r="AE28" s="146"/>
      <c r="AF28" s="146"/>
      <c r="AG28" s="146"/>
      <c r="AH28" s="146"/>
      <c r="AI28" s="146"/>
      <c r="AJ28" s="146"/>
      <c r="AK28" s="146"/>
      <c r="AL28" s="147"/>
      <c r="AM28" s="123">
        <v>130000</v>
      </c>
    </row>
    <row r="29" spans="1:42" ht="86.55" customHeight="1">
      <c r="A29" s="5">
        <v>5</v>
      </c>
      <c r="B29" s="238" t="s">
        <v>59</v>
      </c>
      <c r="C29" s="207"/>
      <c r="D29" s="207"/>
      <c r="E29" s="154" t="s">
        <v>297</v>
      </c>
      <c r="F29" s="155"/>
      <c r="G29" s="155"/>
      <c r="H29" s="155"/>
      <c r="I29" s="155"/>
      <c r="J29" s="155"/>
      <c r="K29" s="155"/>
      <c r="L29" s="155"/>
      <c r="M29" s="155"/>
      <c r="N29" s="155"/>
      <c r="O29" s="155"/>
      <c r="P29" s="155"/>
      <c r="Q29" s="155"/>
      <c r="R29" s="155"/>
      <c r="S29" s="155"/>
      <c r="T29" s="155"/>
      <c r="U29" s="145" t="s">
        <v>311</v>
      </c>
      <c r="V29" s="146"/>
      <c r="W29" s="146"/>
      <c r="X29" s="146"/>
      <c r="Y29" s="146"/>
      <c r="Z29" s="146"/>
      <c r="AA29" s="146"/>
      <c r="AB29" s="146"/>
      <c r="AC29" s="146"/>
      <c r="AD29" s="146"/>
      <c r="AE29" s="146"/>
      <c r="AF29" s="146"/>
      <c r="AG29" s="146"/>
      <c r="AH29" s="146"/>
      <c r="AI29" s="146"/>
      <c r="AJ29" s="146"/>
      <c r="AK29" s="146"/>
      <c r="AL29" s="147"/>
      <c r="AM29" s="123">
        <v>90000</v>
      </c>
    </row>
    <row r="30" spans="1:42" ht="86.55" customHeight="1">
      <c r="A30" s="5">
        <v>6</v>
      </c>
      <c r="B30" s="235" t="s">
        <v>60</v>
      </c>
      <c r="C30" s="236"/>
      <c r="D30" s="237"/>
      <c r="E30" s="154" t="s">
        <v>298</v>
      </c>
      <c r="F30" s="155"/>
      <c r="G30" s="155"/>
      <c r="H30" s="155"/>
      <c r="I30" s="155"/>
      <c r="J30" s="155"/>
      <c r="K30" s="155"/>
      <c r="L30" s="155"/>
      <c r="M30" s="155"/>
      <c r="N30" s="155"/>
      <c r="O30" s="155"/>
      <c r="P30" s="155"/>
      <c r="Q30" s="155"/>
      <c r="R30" s="155"/>
      <c r="S30" s="155"/>
      <c r="T30" s="155"/>
      <c r="U30" s="145" t="s">
        <v>312</v>
      </c>
      <c r="V30" s="146"/>
      <c r="W30" s="146"/>
      <c r="X30" s="146"/>
      <c r="Y30" s="146"/>
      <c r="Z30" s="146"/>
      <c r="AA30" s="146"/>
      <c r="AB30" s="146"/>
      <c r="AC30" s="146"/>
      <c r="AD30" s="146"/>
      <c r="AE30" s="146"/>
      <c r="AF30" s="146"/>
      <c r="AG30" s="146"/>
      <c r="AH30" s="146"/>
      <c r="AI30" s="146"/>
      <c r="AJ30" s="146"/>
      <c r="AK30" s="146"/>
      <c r="AL30" s="147"/>
      <c r="AM30" s="123">
        <v>60000</v>
      </c>
    </row>
    <row r="31" spans="1:42" ht="86.55" customHeight="1">
      <c r="A31" s="5">
        <v>7</v>
      </c>
      <c r="B31" s="235" t="s">
        <v>5</v>
      </c>
      <c r="C31" s="236"/>
      <c r="D31" s="237"/>
      <c r="E31" s="154" t="s">
        <v>299</v>
      </c>
      <c r="F31" s="155"/>
      <c r="G31" s="155"/>
      <c r="H31" s="155"/>
      <c r="I31" s="155"/>
      <c r="J31" s="155"/>
      <c r="K31" s="155"/>
      <c r="L31" s="155"/>
      <c r="M31" s="155"/>
      <c r="N31" s="155"/>
      <c r="O31" s="155"/>
      <c r="P31" s="155"/>
      <c r="Q31" s="155"/>
      <c r="R31" s="155"/>
      <c r="S31" s="155"/>
      <c r="T31" s="155"/>
      <c r="U31" s="145" t="s">
        <v>313</v>
      </c>
      <c r="V31" s="146"/>
      <c r="W31" s="146"/>
      <c r="X31" s="146"/>
      <c r="Y31" s="146"/>
      <c r="Z31" s="146"/>
      <c r="AA31" s="146"/>
      <c r="AB31" s="146"/>
      <c r="AC31" s="146"/>
      <c r="AD31" s="146"/>
      <c r="AE31" s="146"/>
      <c r="AF31" s="146"/>
      <c r="AG31" s="146"/>
      <c r="AH31" s="146"/>
      <c r="AI31" s="146"/>
      <c r="AJ31" s="146"/>
      <c r="AK31" s="146"/>
      <c r="AL31" s="147"/>
      <c r="AM31" s="123">
        <v>28000</v>
      </c>
    </row>
    <row r="32" spans="1:42" ht="86.55" customHeight="1">
      <c r="A32" s="5">
        <v>8</v>
      </c>
      <c r="B32" s="235" t="s">
        <v>6</v>
      </c>
      <c r="C32" s="236"/>
      <c r="D32" s="237"/>
      <c r="E32" s="154" t="s">
        <v>300</v>
      </c>
      <c r="F32" s="155"/>
      <c r="G32" s="155"/>
      <c r="H32" s="155"/>
      <c r="I32" s="155"/>
      <c r="J32" s="155"/>
      <c r="K32" s="155"/>
      <c r="L32" s="155"/>
      <c r="M32" s="155"/>
      <c r="N32" s="155"/>
      <c r="O32" s="155"/>
      <c r="P32" s="155"/>
      <c r="Q32" s="155"/>
      <c r="R32" s="155"/>
      <c r="S32" s="155"/>
      <c r="T32" s="155"/>
      <c r="U32" s="145" t="s">
        <v>314</v>
      </c>
      <c r="V32" s="146"/>
      <c r="W32" s="146"/>
      <c r="X32" s="146"/>
      <c r="Y32" s="146"/>
      <c r="Z32" s="146"/>
      <c r="AA32" s="146"/>
      <c r="AB32" s="146"/>
      <c r="AC32" s="146"/>
      <c r="AD32" s="146"/>
      <c r="AE32" s="146"/>
      <c r="AF32" s="146"/>
      <c r="AG32" s="146"/>
      <c r="AH32" s="146"/>
      <c r="AI32" s="146"/>
      <c r="AJ32" s="146"/>
      <c r="AK32" s="146"/>
      <c r="AL32" s="147"/>
      <c r="AM32" s="123">
        <v>250000</v>
      </c>
    </row>
    <row r="33" spans="1:39" ht="86.55" customHeight="1">
      <c r="A33" s="5">
        <v>9</v>
      </c>
      <c r="B33" s="235" t="s">
        <v>61</v>
      </c>
      <c r="C33" s="236"/>
      <c r="D33" s="237"/>
      <c r="E33" s="154" t="s">
        <v>301</v>
      </c>
      <c r="F33" s="155"/>
      <c r="G33" s="155"/>
      <c r="H33" s="155"/>
      <c r="I33" s="155"/>
      <c r="J33" s="155"/>
      <c r="K33" s="155"/>
      <c r="L33" s="155"/>
      <c r="M33" s="155"/>
      <c r="N33" s="155"/>
      <c r="O33" s="155"/>
      <c r="P33" s="155"/>
      <c r="Q33" s="155"/>
      <c r="R33" s="155"/>
      <c r="S33" s="155"/>
      <c r="T33" s="155"/>
      <c r="U33" s="145" t="s">
        <v>314</v>
      </c>
      <c r="V33" s="146"/>
      <c r="W33" s="146"/>
      <c r="X33" s="146"/>
      <c r="Y33" s="146"/>
      <c r="Z33" s="146"/>
      <c r="AA33" s="146"/>
      <c r="AB33" s="146"/>
      <c r="AC33" s="146"/>
      <c r="AD33" s="146"/>
      <c r="AE33" s="146"/>
      <c r="AF33" s="146"/>
      <c r="AG33" s="146"/>
      <c r="AH33" s="146"/>
      <c r="AI33" s="146"/>
      <c r="AJ33" s="146"/>
      <c r="AK33" s="146"/>
      <c r="AL33" s="147"/>
      <c r="AM33" s="123">
        <v>150000</v>
      </c>
    </row>
    <row r="34" spans="1:39" ht="86.55" customHeight="1">
      <c r="A34" s="5">
        <v>10</v>
      </c>
      <c r="B34" s="227" t="s">
        <v>13</v>
      </c>
      <c r="C34" s="228"/>
      <c r="D34" s="229"/>
      <c r="E34" s="154" t="s">
        <v>302</v>
      </c>
      <c r="F34" s="155"/>
      <c r="G34" s="155"/>
      <c r="H34" s="155"/>
      <c r="I34" s="155"/>
      <c r="J34" s="155"/>
      <c r="K34" s="155"/>
      <c r="L34" s="155"/>
      <c r="M34" s="155"/>
      <c r="N34" s="155"/>
      <c r="O34" s="155"/>
      <c r="P34" s="155"/>
      <c r="Q34" s="155"/>
      <c r="R34" s="155"/>
      <c r="S34" s="155"/>
      <c r="T34" s="155"/>
      <c r="U34" s="145" t="s">
        <v>315</v>
      </c>
      <c r="V34" s="146"/>
      <c r="W34" s="146"/>
      <c r="X34" s="146"/>
      <c r="Y34" s="146"/>
      <c r="Z34" s="146"/>
      <c r="AA34" s="146"/>
      <c r="AB34" s="146"/>
      <c r="AC34" s="146"/>
      <c r="AD34" s="146"/>
      <c r="AE34" s="146"/>
      <c r="AF34" s="146"/>
      <c r="AG34" s="146"/>
      <c r="AH34" s="146"/>
      <c r="AI34" s="146"/>
      <c r="AJ34" s="146"/>
      <c r="AK34" s="146"/>
      <c r="AL34" s="147"/>
      <c r="AM34" s="124">
        <v>350000</v>
      </c>
    </row>
    <row r="35" spans="1:39" ht="86.55" customHeight="1">
      <c r="A35" s="5">
        <v>11</v>
      </c>
      <c r="B35" s="142" t="s">
        <v>50</v>
      </c>
      <c r="C35" s="143"/>
      <c r="D35" s="144"/>
      <c r="E35" s="154" t="s">
        <v>303</v>
      </c>
      <c r="F35" s="155"/>
      <c r="G35" s="155"/>
      <c r="H35" s="155"/>
      <c r="I35" s="155"/>
      <c r="J35" s="155"/>
      <c r="K35" s="155"/>
      <c r="L35" s="155"/>
      <c r="M35" s="155"/>
      <c r="N35" s="155"/>
      <c r="O35" s="155"/>
      <c r="P35" s="155"/>
      <c r="Q35" s="155"/>
      <c r="R35" s="155"/>
      <c r="S35" s="155"/>
      <c r="T35" s="155"/>
      <c r="U35" s="145" t="s">
        <v>316</v>
      </c>
      <c r="V35" s="146"/>
      <c r="W35" s="146"/>
      <c r="X35" s="146"/>
      <c r="Y35" s="146"/>
      <c r="Z35" s="146"/>
      <c r="AA35" s="146"/>
      <c r="AB35" s="146"/>
      <c r="AC35" s="146"/>
      <c r="AD35" s="146"/>
      <c r="AE35" s="146"/>
      <c r="AF35" s="146"/>
      <c r="AG35" s="146"/>
      <c r="AH35" s="146"/>
      <c r="AI35" s="146"/>
      <c r="AJ35" s="146"/>
      <c r="AK35" s="146"/>
      <c r="AL35" s="147"/>
      <c r="AM35" s="123">
        <v>120000</v>
      </c>
    </row>
    <row r="36" spans="1:39" ht="86.55" customHeight="1">
      <c r="A36" s="5">
        <v>12</v>
      </c>
      <c r="B36" s="142" t="s">
        <v>51</v>
      </c>
      <c r="C36" s="143"/>
      <c r="D36" s="144"/>
      <c r="E36" s="154" t="s">
        <v>304</v>
      </c>
      <c r="F36" s="155"/>
      <c r="G36" s="155"/>
      <c r="H36" s="155"/>
      <c r="I36" s="155"/>
      <c r="J36" s="155"/>
      <c r="K36" s="155"/>
      <c r="L36" s="155"/>
      <c r="M36" s="155"/>
      <c r="N36" s="155"/>
      <c r="O36" s="155"/>
      <c r="P36" s="155"/>
      <c r="Q36" s="155"/>
      <c r="R36" s="155"/>
      <c r="S36" s="155"/>
      <c r="T36" s="155"/>
      <c r="U36" s="145" t="s">
        <v>317</v>
      </c>
      <c r="V36" s="146"/>
      <c r="W36" s="146"/>
      <c r="X36" s="146"/>
      <c r="Y36" s="146"/>
      <c r="Z36" s="146"/>
      <c r="AA36" s="146"/>
      <c r="AB36" s="146"/>
      <c r="AC36" s="146"/>
      <c r="AD36" s="146"/>
      <c r="AE36" s="146"/>
      <c r="AF36" s="146"/>
      <c r="AG36" s="146"/>
      <c r="AH36" s="146"/>
      <c r="AI36" s="146"/>
      <c r="AJ36" s="146"/>
      <c r="AK36" s="146"/>
      <c r="AL36" s="147"/>
      <c r="AM36" s="123">
        <v>65000</v>
      </c>
    </row>
    <row r="37" spans="1:39" ht="86.55" customHeight="1">
      <c r="A37" s="5">
        <v>13</v>
      </c>
      <c r="B37" s="142" t="s">
        <v>52</v>
      </c>
      <c r="C37" s="143"/>
      <c r="D37" s="144"/>
      <c r="E37" s="154" t="s">
        <v>305</v>
      </c>
      <c r="F37" s="155"/>
      <c r="G37" s="155"/>
      <c r="H37" s="155"/>
      <c r="I37" s="155"/>
      <c r="J37" s="155"/>
      <c r="K37" s="155"/>
      <c r="L37" s="155"/>
      <c r="M37" s="155"/>
      <c r="N37" s="155"/>
      <c r="O37" s="155"/>
      <c r="P37" s="155"/>
      <c r="Q37" s="155"/>
      <c r="R37" s="155"/>
      <c r="S37" s="155"/>
      <c r="T37" s="155"/>
      <c r="U37" s="145" t="s">
        <v>318</v>
      </c>
      <c r="V37" s="146"/>
      <c r="W37" s="146"/>
      <c r="X37" s="146"/>
      <c r="Y37" s="146"/>
      <c r="Z37" s="146"/>
      <c r="AA37" s="146"/>
      <c r="AB37" s="146"/>
      <c r="AC37" s="146"/>
      <c r="AD37" s="146"/>
      <c r="AE37" s="146"/>
      <c r="AF37" s="146"/>
      <c r="AG37" s="146"/>
      <c r="AH37" s="146"/>
      <c r="AI37" s="146"/>
      <c r="AJ37" s="146"/>
      <c r="AK37" s="146"/>
      <c r="AL37" s="147"/>
      <c r="AM37" s="123">
        <v>98000</v>
      </c>
    </row>
    <row r="38" spans="1:39" ht="86.55" customHeight="1">
      <c r="A38" s="5">
        <v>14</v>
      </c>
      <c r="B38" s="142" t="s">
        <v>7</v>
      </c>
      <c r="C38" s="143"/>
      <c r="D38" s="144"/>
      <c r="E38" s="154" t="s">
        <v>306</v>
      </c>
      <c r="F38" s="155"/>
      <c r="G38" s="155"/>
      <c r="H38" s="155"/>
      <c r="I38" s="155"/>
      <c r="J38" s="155"/>
      <c r="K38" s="155"/>
      <c r="L38" s="155"/>
      <c r="M38" s="155"/>
      <c r="N38" s="155"/>
      <c r="O38" s="155"/>
      <c r="P38" s="155"/>
      <c r="Q38" s="155"/>
      <c r="R38" s="155"/>
      <c r="S38" s="155"/>
      <c r="T38" s="155"/>
      <c r="U38" s="145" t="s">
        <v>316</v>
      </c>
      <c r="V38" s="146"/>
      <c r="W38" s="146"/>
      <c r="X38" s="146"/>
      <c r="Y38" s="146"/>
      <c r="Z38" s="146"/>
      <c r="AA38" s="146"/>
      <c r="AB38" s="146"/>
      <c r="AC38" s="146"/>
      <c r="AD38" s="146"/>
      <c r="AE38" s="146"/>
      <c r="AF38" s="146"/>
      <c r="AG38" s="146"/>
      <c r="AH38" s="146"/>
      <c r="AI38" s="146"/>
      <c r="AJ38" s="146"/>
      <c r="AK38" s="146"/>
      <c r="AL38" s="147"/>
      <c r="AM38" s="123">
        <v>73000</v>
      </c>
    </row>
    <row r="39" spans="1:39" ht="86.55" customHeight="1">
      <c r="A39" s="5">
        <v>15</v>
      </c>
      <c r="B39" s="142" t="s">
        <v>8</v>
      </c>
      <c r="C39" s="143"/>
      <c r="D39" s="144"/>
      <c r="E39" s="154" t="s">
        <v>307</v>
      </c>
      <c r="F39" s="155"/>
      <c r="G39" s="155"/>
      <c r="H39" s="155"/>
      <c r="I39" s="155"/>
      <c r="J39" s="155"/>
      <c r="K39" s="155"/>
      <c r="L39" s="155"/>
      <c r="M39" s="155"/>
      <c r="N39" s="155"/>
      <c r="O39" s="155"/>
      <c r="P39" s="155"/>
      <c r="Q39" s="155"/>
      <c r="R39" s="155"/>
      <c r="S39" s="155"/>
      <c r="T39" s="155"/>
      <c r="U39" s="145" t="s">
        <v>319</v>
      </c>
      <c r="V39" s="146"/>
      <c r="W39" s="146"/>
      <c r="X39" s="146"/>
      <c r="Y39" s="146"/>
      <c r="Z39" s="146"/>
      <c r="AA39" s="146"/>
      <c r="AB39" s="146"/>
      <c r="AC39" s="146"/>
      <c r="AD39" s="146"/>
      <c r="AE39" s="146"/>
      <c r="AF39" s="146"/>
      <c r="AG39" s="146"/>
      <c r="AH39" s="146"/>
      <c r="AI39" s="146"/>
      <c r="AJ39" s="146"/>
      <c r="AK39" s="146"/>
      <c r="AL39" s="147"/>
      <c r="AM39" s="123">
        <v>46000</v>
      </c>
    </row>
    <row r="40" spans="1:39" ht="86.55" customHeight="1">
      <c r="A40" s="5">
        <v>16</v>
      </c>
      <c r="B40" s="142"/>
      <c r="C40" s="143"/>
      <c r="D40" s="144"/>
      <c r="E40" s="154"/>
      <c r="F40" s="155"/>
      <c r="G40" s="155"/>
      <c r="H40" s="155"/>
      <c r="I40" s="155"/>
      <c r="J40" s="155"/>
      <c r="K40" s="155"/>
      <c r="L40" s="155"/>
      <c r="M40" s="155"/>
      <c r="N40" s="155"/>
      <c r="O40" s="155"/>
      <c r="P40" s="155"/>
      <c r="Q40" s="155"/>
      <c r="R40" s="155"/>
      <c r="S40" s="155"/>
      <c r="T40" s="155"/>
      <c r="U40" s="145"/>
      <c r="V40" s="146"/>
      <c r="W40" s="146"/>
      <c r="X40" s="146"/>
      <c r="Y40" s="146"/>
      <c r="Z40" s="146"/>
      <c r="AA40" s="146"/>
      <c r="AB40" s="146"/>
      <c r="AC40" s="146"/>
      <c r="AD40" s="146"/>
      <c r="AE40" s="146"/>
      <c r="AF40" s="146"/>
      <c r="AG40" s="146"/>
      <c r="AH40" s="146"/>
      <c r="AI40" s="146"/>
      <c r="AJ40" s="146"/>
      <c r="AK40" s="146"/>
      <c r="AL40" s="147"/>
      <c r="AM40" s="123"/>
    </row>
    <row r="41" spans="1:39" ht="86.55" customHeight="1">
      <c r="A41" s="5">
        <v>17</v>
      </c>
      <c r="B41" s="142"/>
      <c r="C41" s="143"/>
      <c r="D41" s="144"/>
      <c r="E41" s="145"/>
      <c r="F41" s="146"/>
      <c r="G41" s="146"/>
      <c r="H41" s="146"/>
      <c r="I41" s="146"/>
      <c r="J41" s="146"/>
      <c r="K41" s="146"/>
      <c r="L41" s="146"/>
      <c r="M41" s="146"/>
      <c r="N41" s="146"/>
      <c r="O41" s="146"/>
      <c r="P41" s="146"/>
      <c r="Q41" s="146"/>
      <c r="R41" s="146"/>
      <c r="S41" s="146"/>
      <c r="T41" s="146"/>
      <c r="U41" s="145"/>
      <c r="V41" s="146"/>
      <c r="W41" s="146"/>
      <c r="X41" s="146"/>
      <c r="Y41" s="146"/>
      <c r="Z41" s="146"/>
      <c r="AA41" s="146"/>
      <c r="AB41" s="146"/>
      <c r="AC41" s="146"/>
      <c r="AD41" s="146"/>
      <c r="AE41" s="146"/>
      <c r="AF41" s="146"/>
      <c r="AG41" s="146"/>
      <c r="AH41" s="146"/>
      <c r="AI41" s="146"/>
      <c r="AJ41" s="146"/>
      <c r="AK41" s="146"/>
      <c r="AL41" s="147"/>
      <c r="AM41" s="123"/>
    </row>
    <row r="42" spans="1:39" ht="86.55" customHeight="1">
      <c r="A42" s="5">
        <v>18</v>
      </c>
      <c r="B42" s="142"/>
      <c r="C42" s="143"/>
      <c r="D42" s="144"/>
      <c r="E42" s="145"/>
      <c r="F42" s="146"/>
      <c r="G42" s="146"/>
      <c r="H42" s="146"/>
      <c r="I42" s="146"/>
      <c r="J42" s="146"/>
      <c r="K42" s="146"/>
      <c r="L42" s="146"/>
      <c r="M42" s="146"/>
      <c r="N42" s="146"/>
      <c r="O42" s="146"/>
      <c r="P42" s="146"/>
      <c r="Q42" s="146"/>
      <c r="R42" s="146"/>
      <c r="S42" s="146"/>
      <c r="T42" s="146"/>
      <c r="U42" s="145"/>
      <c r="V42" s="146"/>
      <c r="W42" s="146"/>
      <c r="X42" s="146"/>
      <c r="Y42" s="146"/>
      <c r="Z42" s="146"/>
      <c r="AA42" s="146"/>
      <c r="AB42" s="146"/>
      <c r="AC42" s="146"/>
      <c r="AD42" s="146"/>
      <c r="AE42" s="146"/>
      <c r="AF42" s="146"/>
      <c r="AG42" s="146"/>
      <c r="AH42" s="146"/>
      <c r="AI42" s="146"/>
      <c r="AJ42" s="146"/>
      <c r="AK42" s="146"/>
      <c r="AL42" s="147"/>
      <c r="AM42" s="123"/>
    </row>
    <row r="43" spans="1:39" ht="86.55" customHeight="1">
      <c r="A43" s="5">
        <v>19</v>
      </c>
      <c r="B43" s="142"/>
      <c r="C43" s="143"/>
      <c r="D43" s="144"/>
      <c r="E43" s="145"/>
      <c r="F43" s="146"/>
      <c r="G43" s="146"/>
      <c r="H43" s="146"/>
      <c r="I43" s="146"/>
      <c r="J43" s="146"/>
      <c r="K43" s="146"/>
      <c r="L43" s="146"/>
      <c r="M43" s="146"/>
      <c r="N43" s="146"/>
      <c r="O43" s="146"/>
      <c r="P43" s="146"/>
      <c r="Q43" s="146"/>
      <c r="R43" s="146"/>
      <c r="S43" s="146"/>
      <c r="T43" s="146"/>
      <c r="U43" s="145"/>
      <c r="V43" s="146"/>
      <c r="W43" s="146"/>
      <c r="X43" s="146"/>
      <c r="Y43" s="146"/>
      <c r="Z43" s="146"/>
      <c r="AA43" s="146"/>
      <c r="AB43" s="146"/>
      <c r="AC43" s="146"/>
      <c r="AD43" s="146"/>
      <c r="AE43" s="146"/>
      <c r="AF43" s="146"/>
      <c r="AG43" s="146"/>
      <c r="AH43" s="146"/>
      <c r="AI43" s="146"/>
      <c r="AJ43" s="146"/>
      <c r="AK43" s="146"/>
      <c r="AL43" s="147"/>
      <c r="AM43" s="123"/>
    </row>
    <row r="44" spans="1:39" ht="86.55" customHeight="1" thickBot="1">
      <c r="A44" s="5">
        <v>20</v>
      </c>
      <c r="B44" s="148"/>
      <c r="C44" s="149"/>
      <c r="D44" s="150"/>
      <c r="E44" s="151"/>
      <c r="F44" s="152"/>
      <c r="G44" s="152"/>
      <c r="H44" s="152"/>
      <c r="I44" s="152"/>
      <c r="J44" s="152"/>
      <c r="K44" s="152"/>
      <c r="L44" s="152"/>
      <c r="M44" s="152"/>
      <c r="N44" s="152"/>
      <c r="O44" s="152"/>
      <c r="P44" s="152"/>
      <c r="Q44" s="152"/>
      <c r="R44" s="152"/>
      <c r="S44" s="152"/>
      <c r="T44" s="152"/>
      <c r="U44" s="151"/>
      <c r="V44" s="152"/>
      <c r="W44" s="152"/>
      <c r="X44" s="152"/>
      <c r="Y44" s="152"/>
      <c r="Z44" s="152"/>
      <c r="AA44" s="152"/>
      <c r="AB44" s="152"/>
      <c r="AC44" s="152"/>
      <c r="AD44" s="152"/>
      <c r="AE44" s="152"/>
      <c r="AF44" s="152"/>
      <c r="AG44" s="152"/>
      <c r="AH44" s="152"/>
      <c r="AI44" s="152"/>
      <c r="AJ44" s="152"/>
      <c r="AK44" s="152"/>
      <c r="AL44" s="153"/>
      <c r="AM44" s="125"/>
    </row>
    <row r="45" spans="1:39" ht="24.75" customHeight="1"/>
    <row r="46" spans="1:39" ht="28.5" customHeight="1">
      <c r="A46" s="17" t="s">
        <v>184</v>
      </c>
      <c r="B46" s="16"/>
      <c r="C46" s="16"/>
      <c r="D46" s="16"/>
      <c r="E46" s="16"/>
      <c r="F46" s="16"/>
      <c r="G46" s="16"/>
      <c r="H46" s="16"/>
      <c r="I46" s="16"/>
      <c r="J46" s="16"/>
      <c r="K46" s="16"/>
      <c r="Q46" s="18" t="s">
        <v>14</v>
      </c>
      <c r="S46" s="5"/>
    </row>
    <row r="47" spans="1:39" ht="28.5" customHeight="1">
      <c r="A47" s="28">
        <v>1</v>
      </c>
      <c r="B47" s="210" t="s">
        <v>54</v>
      </c>
      <c r="C47" s="210"/>
      <c r="D47" s="210"/>
      <c r="E47" s="210"/>
      <c r="F47" s="210"/>
      <c r="G47" s="210"/>
      <c r="H47" s="210"/>
      <c r="I47" s="210"/>
      <c r="J47" s="210"/>
      <c r="K47" s="210"/>
      <c r="L47" s="210"/>
      <c r="M47" s="210"/>
      <c r="N47" s="210"/>
      <c r="O47" s="210"/>
      <c r="P47" s="211"/>
      <c r="Q47" s="126"/>
      <c r="S47" s="5"/>
    </row>
    <row r="48" spans="1:39" ht="28.5" customHeight="1">
      <c r="A48" s="28">
        <v>2</v>
      </c>
      <c r="B48" s="210" t="s">
        <v>101</v>
      </c>
      <c r="C48" s="210"/>
      <c r="D48" s="210"/>
      <c r="E48" s="210"/>
      <c r="F48" s="210"/>
      <c r="G48" s="210"/>
      <c r="H48" s="210"/>
      <c r="I48" s="210"/>
      <c r="J48" s="210"/>
      <c r="K48" s="210"/>
      <c r="L48" s="210"/>
      <c r="M48" s="210"/>
      <c r="N48" s="210"/>
      <c r="O48" s="210"/>
      <c r="P48" s="211"/>
      <c r="Q48" s="126"/>
      <c r="S48" s="5"/>
    </row>
    <row r="49" spans="1:19" ht="28.5" customHeight="1">
      <c r="A49" s="28">
        <v>3</v>
      </c>
      <c r="B49" s="210" t="s">
        <v>53</v>
      </c>
      <c r="C49" s="210"/>
      <c r="D49" s="210"/>
      <c r="E49" s="210"/>
      <c r="F49" s="210"/>
      <c r="G49" s="210"/>
      <c r="H49" s="210"/>
      <c r="I49" s="210"/>
      <c r="J49" s="210"/>
      <c r="K49" s="210"/>
      <c r="L49" s="210"/>
      <c r="M49" s="210"/>
      <c r="N49" s="210"/>
      <c r="O49" s="210"/>
      <c r="P49" s="211"/>
      <c r="Q49" s="126"/>
      <c r="S49" s="5"/>
    </row>
    <row r="50" spans="1:19" ht="24.75" customHeight="1"/>
    <row r="51" spans="1:19" ht="24.75" customHeight="1"/>
    <row r="52" spans="1:19" ht="24.75" customHeight="1"/>
    <row r="53" spans="1:19" ht="24.75" customHeight="1"/>
    <row r="54" spans="1:19" ht="24.75" customHeight="1"/>
    <row r="55" spans="1:19" ht="24.75" customHeight="1"/>
    <row r="56" spans="1:19" ht="24.75" customHeight="1"/>
    <row r="57" spans="1:19" ht="24.75" customHeight="1"/>
    <row r="58" spans="1:19" ht="24.75" customHeight="1"/>
    <row r="59" spans="1:19" ht="24.75" customHeight="1"/>
    <row r="60" spans="1:19" ht="24.75" customHeight="1"/>
    <row r="61" spans="1:19" ht="24.75" customHeight="1"/>
    <row r="62" spans="1:19" ht="24.75" customHeight="1"/>
    <row r="63" spans="1:19" ht="24.75" customHeight="1"/>
    <row r="64" spans="1:19" ht="24.75" customHeight="1"/>
  </sheetData>
  <sheetProtection password="8748" sheet="1" objects="1" scenarios="1"/>
  <protectedRanges>
    <protectedRange password="8748" sqref="M13 F17:F20 H17:P20 B25:AM44 Q47:Q49" name="範囲1"/>
  </protectedRanges>
  <mergeCells count="109">
    <mergeCell ref="P19:X19"/>
    <mergeCell ref="P18:X18"/>
    <mergeCell ref="P20:X20"/>
    <mergeCell ref="B19:C20"/>
    <mergeCell ref="D19:E19"/>
    <mergeCell ref="D20:E20"/>
    <mergeCell ref="B16:E16"/>
    <mergeCell ref="F16:G16"/>
    <mergeCell ref="B17:C18"/>
    <mergeCell ref="D17:E17"/>
    <mergeCell ref="D18:E18"/>
    <mergeCell ref="B49:P49"/>
    <mergeCell ref="B48:P48"/>
    <mergeCell ref="B47:P47"/>
    <mergeCell ref="AJ3:AK3"/>
    <mergeCell ref="S10:AH10"/>
    <mergeCell ref="AJ4:AK4"/>
    <mergeCell ref="B5:K5"/>
    <mergeCell ref="AG3:AI3"/>
    <mergeCell ref="AG4:AI4"/>
    <mergeCell ref="B6:K6"/>
    <mergeCell ref="S9:AH9"/>
    <mergeCell ref="B34:D34"/>
    <mergeCell ref="H12:J12"/>
    <mergeCell ref="B33:D33"/>
    <mergeCell ref="B25:D25"/>
    <mergeCell ref="B28:D28"/>
    <mergeCell ref="B27:D27"/>
    <mergeCell ref="B29:D29"/>
    <mergeCell ref="B30:D30"/>
    <mergeCell ref="B31:D31"/>
    <mergeCell ref="B32:D32"/>
    <mergeCell ref="U26:AL26"/>
    <mergeCell ref="E26:T26"/>
    <mergeCell ref="E25:T25"/>
    <mergeCell ref="U25:AL25"/>
    <mergeCell ref="U24:AL24"/>
    <mergeCell ref="E24:T24"/>
    <mergeCell ref="B26:D26"/>
    <mergeCell ref="B24:D24"/>
    <mergeCell ref="P17:X17"/>
    <mergeCell ref="K16:L16"/>
    <mergeCell ref="P16:X16"/>
    <mergeCell ref="B13:D13"/>
    <mergeCell ref="K12:L12"/>
    <mergeCell ref="K11:L11"/>
    <mergeCell ref="E11:G11"/>
    <mergeCell ref="E12:G12"/>
    <mergeCell ref="E13:G13"/>
    <mergeCell ref="H13:J13"/>
    <mergeCell ref="K13:L13"/>
    <mergeCell ref="B12:D12"/>
    <mergeCell ref="E27:T27"/>
    <mergeCell ref="U27:AL27"/>
    <mergeCell ref="E28:T28"/>
    <mergeCell ref="U28:AL28"/>
    <mergeCell ref="E29:T29"/>
    <mergeCell ref="U29:AL29"/>
    <mergeCell ref="E33:T33"/>
    <mergeCell ref="U33:AL33"/>
    <mergeCell ref="E30:T30"/>
    <mergeCell ref="U30:AL30"/>
    <mergeCell ref="E31:T31"/>
    <mergeCell ref="U31:AL31"/>
    <mergeCell ref="E32:T32"/>
    <mergeCell ref="U32:AL32"/>
    <mergeCell ref="B35:D35"/>
    <mergeCell ref="E35:T35"/>
    <mergeCell ref="U35:AL35"/>
    <mergeCell ref="B36:D36"/>
    <mergeCell ref="E36:T36"/>
    <mergeCell ref="U36:AL36"/>
    <mergeCell ref="E9:R10"/>
    <mergeCell ref="Q12:R12"/>
    <mergeCell ref="Q11:R11"/>
    <mergeCell ref="O12:P12"/>
    <mergeCell ref="O11:P11"/>
    <mergeCell ref="M12:N12"/>
    <mergeCell ref="M11:N11"/>
    <mergeCell ref="H11:J11"/>
    <mergeCell ref="M13:N13"/>
    <mergeCell ref="O13:P13"/>
    <mergeCell ref="Q13:R13"/>
    <mergeCell ref="U34:AL34"/>
    <mergeCell ref="E34:T34"/>
    <mergeCell ref="B39:D39"/>
    <mergeCell ref="E39:T39"/>
    <mergeCell ref="U39:AL39"/>
    <mergeCell ref="B40:D40"/>
    <mergeCell ref="E40:T40"/>
    <mergeCell ref="U40:AL40"/>
    <mergeCell ref="B37:D37"/>
    <mergeCell ref="E37:T37"/>
    <mergeCell ref="U37:AL37"/>
    <mergeCell ref="B38:D38"/>
    <mergeCell ref="E38:T38"/>
    <mergeCell ref="U38:AL38"/>
    <mergeCell ref="B43:D43"/>
    <mergeCell ref="E43:T43"/>
    <mergeCell ref="U43:AL43"/>
    <mergeCell ref="B44:D44"/>
    <mergeCell ref="E44:T44"/>
    <mergeCell ref="U44:AL44"/>
    <mergeCell ref="B41:D41"/>
    <mergeCell ref="E41:T41"/>
    <mergeCell ref="U41:AL41"/>
    <mergeCell ref="B42:D42"/>
    <mergeCell ref="E42:T42"/>
    <mergeCell ref="U42:AL42"/>
  </mergeCells>
  <phoneticPr fontId="1"/>
  <dataValidations count="1">
    <dataValidation imeMode="halfAlpha" allowBlank="1" showInputMessage="1" showErrorMessage="1" sqref="K12:N13 S12:AH13"/>
  </dataValidations>
  <printOptions horizontalCentered="1"/>
  <pageMargins left="0.11811023622047245" right="0.11811023622047245" top="0.74803149606299213" bottom="0.35433070866141736" header="0.31496062992125984" footer="0.31496062992125984"/>
  <pageSetup paperSize="9" scale="38" fitToHeight="0"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9227" r:id="rId4" name="Check Box 11">
              <controlPr defaultSize="0" autoFill="0" autoLine="0" autoPict="0">
                <anchor moveWithCells="1">
                  <from>
                    <xdr:col>16</xdr:col>
                    <xdr:colOff>304800</xdr:colOff>
                    <xdr:row>45</xdr:row>
                    <xdr:rowOff>396240</xdr:rowOff>
                  </from>
                  <to>
                    <xdr:col>16</xdr:col>
                    <xdr:colOff>678180</xdr:colOff>
                    <xdr:row>47</xdr:row>
                    <xdr:rowOff>68580</xdr:rowOff>
                  </to>
                </anchor>
              </controlPr>
            </control>
          </mc:Choice>
        </mc:AlternateContent>
        <mc:AlternateContent xmlns:mc="http://schemas.openxmlformats.org/markup-compatibility/2006">
          <mc:Choice Requires="x14">
            <control shapeId="9228" r:id="rId5" name="Check Box 12">
              <controlPr defaultSize="0" autoFill="0" autoLine="0" autoPict="0">
                <anchor moveWithCells="1">
                  <from>
                    <xdr:col>16</xdr:col>
                    <xdr:colOff>297180</xdr:colOff>
                    <xdr:row>46</xdr:row>
                    <xdr:rowOff>434340</xdr:rowOff>
                  </from>
                  <to>
                    <xdr:col>16</xdr:col>
                    <xdr:colOff>678180</xdr:colOff>
                    <xdr:row>48</xdr:row>
                    <xdr:rowOff>68580</xdr:rowOff>
                  </to>
                </anchor>
              </controlPr>
            </control>
          </mc:Choice>
        </mc:AlternateContent>
        <mc:AlternateContent xmlns:mc="http://schemas.openxmlformats.org/markup-compatibility/2006">
          <mc:Choice Requires="x14">
            <control shapeId="9231" r:id="rId6" name="Check Box 15">
              <controlPr defaultSize="0" autoFill="0" autoLine="0" autoPict="0">
                <anchor moveWithCells="1">
                  <from>
                    <xdr:col>16</xdr:col>
                    <xdr:colOff>297180</xdr:colOff>
                    <xdr:row>46</xdr:row>
                    <xdr:rowOff>434340</xdr:rowOff>
                  </from>
                  <to>
                    <xdr:col>16</xdr:col>
                    <xdr:colOff>678180</xdr:colOff>
                    <xdr:row>48</xdr:row>
                    <xdr:rowOff>68580</xdr:rowOff>
                  </to>
                </anchor>
              </controlPr>
            </control>
          </mc:Choice>
        </mc:AlternateContent>
        <mc:AlternateContent xmlns:mc="http://schemas.openxmlformats.org/markup-compatibility/2006">
          <mc:Choice Requires="x14">
            <control shapeId="9232" r:id="rId7" name="Check Box 16">
              <controlPr defaultSize="0" autoFill="0" autoLine="0" autoPict="0">
                <anchor moveWithCells="1">
                  <from>
                    <xdr:col>16</xdr:col>
                    <xdr:colOff>297180</xdr:colOff>
                    <xdr:row>47</xdr:row>
                    <xdr:rowOff>434340</xdr:rowOff>
                  </from>
                  <to>
                    <xdr:col>16</xdr:col>
                    <xdr:colOff>678180</xdr:colOff>
                    <xdr:row>49</xdr:row>
                    <xdr:rowOff>68580</xdr:rowOff>
                  </to>
                </anchor>
              </controlPr>
            </control>
          </mc:Choice>
        </mc:AlternateContent>
        <mc:AlternateContent xmlns:mc="http://schemas.openxmlformats.org/markup-compatibility/2006">
          <mc:Choice Requires="x14">
            <control shapeId="9233" r:id="rId8" name="Check Box 17">
              <controlPr defaultSize="0" autoFill="0" autoLine="0" autoPict="0">
                <anchor moveWithCells="1">
                  <from>
                    <xdr:col>16</xdr:col>
                    <xdr:colOff>297180</xdr:colOff>
                    <xdr:row>47</xdr:row>
                    <xdr:rowOff>434340</xdr:rowOff>
                  </from>
                  <to>
                    <xdr:col>16</xdr:col>
                    <xdr:colOff>678180</xdr:colOff>
                    <xdr:row>49</xdr:row>
                    <xdr:rowOff>68580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6E5473D-F65B-4C83-ADE0-CD07913225A1}">
            <xm:f>基本情報等入力シート!$H$28=1</xm:f>
            <x14:dxf>
              <fill>
                <patternFill>
                  <bgColor theme="1"/>
                </patternFill>
              </fill>
            </x14:dxf>
          </x14:cfRule>
          <xm:sqref>E13:AH13</xm:sqref>
        </x14:conditionalFormatting>
        <x14:conditionalFormatting xmlns:xm="http://schemas.microsoft.com/office/excel/2006/main">
          <x14:cfRule type="expression" priority="1" id="{0544EB87-CD37-41EA-9BBB-05AA53AC84D8}">
            <xm:f>基本情報等入力シート!$H$28=2</xm:f>
            <x14:dxf>
              <fill>
                <patternFill>
                  <bgColor theme="1"/>
                </patternFill>
              </fill>
            </x14:dxf>
          </x14:cfRule>
          <xm:sqref>E12:AH12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'「費用の概要、積算内訳」記載例'!$C$4:$C$19</xm:f>
          </x14:formula1>
          <xm:sqref>B25:D44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103"/>
  <sheetViews>
    <sheetView showGridLines="0" showZeros="0" view="pageBreakPreview" zoomScale="90" zoomScaleNormal="115" zoomScaleSheetLayoutView="90" workbookViewId="0"/>
  </sheetViews>
  <sheetFormatPr defaultColWidth="8.09765625" defaultRowHeight="12"/>
  <cols>
    <col min="1" max="2" width="2.796875" style="106" customWidth="1"/>
    <col min="3" max="26" width="3" style="106" customWidth="1"/>
    <col min="27" max="27" width="2.796875" style="106" customWidth="1"/>
    <col min="28" max="28" width="8.09765625" style="106"/>
    <col min="29" max="33" width="0" style="106" hidden="1" customWidth="1"/>
    <col min="34" max="16384" width="8.09765625" style="106"/>
  </cols>
  <sheetData>
    <row r="1" spans="1:30" ht="19.95" customHeight="1">
      <c r="A1" s="106" t="s">
        <v>242</v>
      </c>
      <c r="E1" s="107" t="str">
        <f>IF([2]基本情報等入力シート!G20=1, AC2, "  ")</f>
        <v xml:space="preserve">  </v>
      </c>
    </row>
    <row r="2" spans="1:30" ht="19.95" customHeight="1">
      <c r="AC2" s="106" t="s">
        <v>243</v>
      </c>
    </row>
    <row r="3" spans="1:30" ht="19.95" customHeight="1">
      <c r="B3" s="264" t="s">
        <v>276</v>
      </c>
      <c r="C3" s="264"/>
      <c r="D3" s="264"/>
      <c r="E3" s="264"/>
      <c r="F3" s="264"/>
      <c r="G3" s="264"/>
      <c r="H3" s="264"/>
      <c r="I3" s="264"/>
      <c r="J3" s="264"/>
      <c r="K3" s="264"/>
      <c r="L3" s="264"/>
      <c r="M3" s="264"/>
      <c r="N3" s="264"/>
      <c r="O3" s="264"/>
      <c r="P3" s="264"/>
      <c r="Q3" s="264"/>
      <c r="R3" s="264"/>
      <c r="S3" s="264"/>
      <c r="T3" s="264"/>
      <c r="U3" s="264"/>
      <c r="V3" s="264"/>
      <c r="W3" s="264"/>
      <c r="X3" s="264"/>
      <c r="Y3" s="264"/>
      <c r="Z3" s="264"/>
      <c r="AA3" s="264"/>
    </row>
    <row r="4" spans="1:30" ht="19.95" customHeight="1">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row>
    <row r="5" spans="1:30" ht="19.95" customHeight="1">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30" ht="24" customHeight="1">
      <c r="B6" s="265" t="s">
        <v>320</v>
      </c>
      <c r="C6" s="266"/>
      <c r="D6" s="269" t="s">
        <v>271</v>
      </c>
      <c r="E6" s="270"/>
      <c r="F6" s="270"/>
      <c r="G6" s="270"/>
      <c r="H6" s="270"/>
      <c r="I6" s="270"/>
      <c r="J6" s="270"/>
      <c r="K6" s="270"/>
      <c r="L6" s="270"/>
      <c r="M6" s="270"/>
      <c r="N6" s="270"/>
      <c r="O6" s="270"/>
      <c r="P6" s="270"/>
      <c r="Q6" s="270"/>
      <c r="R6" s="270"/>
      <c r="S6" s="270"/>
      <c r="T6" s="270"/>
      <c r="U6" s="270"/>
      <c r="V6" s="270"/>
      <c r="W6" s="270"/>
      <c r="X6" s="270"/>
      <c r="Y6" s="270"/>
      <c r="Z6" s="271"/>
      <c r="AA6" s="108"/>
    </row>
    <row r="7" spans="1:30" ht="24" customHeight="1">
      <c r="B7" s="267"/>
      <c r="C7" s="268"/>
      <c r="D7" s="272"/>
      <c r="E7" s="273"/>
      <c r="F7" s="273"/>
      <c r="G7" s="273"/>
      <c r="H7" s="273"/>
      <c r="I7" s="273"/>
      <c r="J7" s="273"/>
      <c r="K7" s="273"/>
      <c r="L7" s="273"/>
      <c r="M7" s="273"/>
      <c r="N7" s="273"/>
      <c r="O7" s="273"/>
      <c r="P7" s="273"/>
      <c r="Q7" s="273"/>
      <c r="R7" s="273"/>
      <c r="S7" s="273"/>
      <c r="T7" s="273"/>
      <c r="U7" s="273"/>
      <c r="V7" s="273"/>
      <c r="W7" s="273"/>
      <c r="X7" s="273"/>
      <c r="Y7" s="273"/>
      <c r="Z7" s="274"/>
      <c r="AA7" s="108"/>
    </row>
    <row r="8" spans="1:30" ht="19.95" customHeight="1">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row>
    <row r="9" spans="1:30" s="110" customFormat="1" ht="19.95" customHeight="1">
      <c r="A9" s="109" t="s">
        <v>244</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row>
    <row r="10" spans="1:30" ht="19.95" customHeight="1">
      <c r="A10" s="252" t="s">
        <v>245</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t="s">
        <v>246</v>
      </c>
      <c r="Z10" s="252"/>
      <c r="AA10" s="252"/>
    </row>
    <row r="11" spans="1:30" ht="19.95" customHeight="1">
      <c r="A11" s="239" t="s">
        <v>247</v>
      </c>
      <c r="B11" s="262" t="s">
        <v>277</v>
      </c>
      <c r="C11" s="262"/>
      <c r="D11" s="262"/>
      <c r="E11" s="262"/>
      <c r="F11" s="262"/>
      <c r="G11" s="262"/>
      <c r="H11" s="262"/>
      <c r="I11" s="262"/>
      <c r="J11" s="262"/>
      <c r="K11" s="262"/>
      <c r="L11" s="262"/>
      <c r="M11" s="262"/>
      <c r="N11" s="262"/>
      <c r="O11" s="262"/>
      <c r="P11" s="262"/>
      <c r="Q11" s="262"/>
      <c r="R11" s="262"/>
      <c r="S11" s="262"/>
      <c r="T11" s="262"/>
      <c r="U11" s="262"/>
      <c r="V11" s="262"/>
      <c r="W11" s="262"/>
      <c r="X11" s="262"/>
      <c r="Y11" s="241" t="s">
        <v>320</v>
      </c>
      <c r="Z11" s="242"/>
      <c r="AA11" s="243"/>
      <c r="AD11" s="106" t="s">
        <v>248</v>
      </c>
    </row>
    <row r="12" spans="1:30" ht="19.95" customHeight="1">
      <c r="A12" s="239"/>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44"/>
      <c r="Z12" s="245"/>
      <c r="AA12" s="246"/>
    </row>
    <row r="13" spans="1:30" ht="19.95" customHeight="1">
      <c r="A13" s="239" t="s">
        <v>249</v>
      </c>
      <c r="B13" s="240" t="s">
        <v>278</v>
      </c>
      <c r="C13" s="240"/>
      <c r="D13" s="240"/>
      <c r="E13" s="240"/>
      <c r="F13" s="240"/>
      <c r="G13" s="240"/>
      <c r="H13" s="240"/>
      <c r="I13" s="240"/>
      <c r="J13" s="240"/>
      <c r="K13" s="240"/>
      <c r="L13" s="240"/>
      <c r="M13" s="240"/>
      <c r="N13" s="240"/>
      <c r="O13" s="240"/>
      <c r="P13" s="240"/>
      <c r="Q13" s="240"/>
      <c r="R13" s="240"/>
      <c r="S13" s="240"/>
      <c r="T13" s="240"/>
      <c r="U13" s="240"/>
      <c r="V13" s="240"/>
      <c r="W13" s="240"/>
      <c r="X13" s="240"/>
      <c r="Y13" s="241" t="s">
        <v>320</v>
      </c>
      <c r="Z13" s="242"/>
      <c r="AA13" s="243"/>
    </row>
    <row r="14" spans="1:30" ht="19.95" customHeight="1">
      <c r="A14" s="239"/>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4"/>
      <c r="Z14" s="245"/>
      <c r="AA14" s="246"/>
    </row>
    <row r="15" spans="1:30" ht="19.95" customHeight="1">
      <c r="A15" s="253" t="s">
        <v>250</v>
      </c>
      <c r="B15" s="240" t="s">
        <v>279</v>
      </c>
      <c r="C15" s="240"/>
      <c r="D15" s="240"/>
      <c r="E15" s="240"/>
      <c r="F15" s="240"/>
      <c r="G15" s="240"/>
      <c r="H15" s="240"/>
      <c r="I15" s="240"/>
      <c r="J15" s="240"/>
      <c r="K15" s="240"/>
      <c r="L15" s="240"/>
      <c r="M15" s="240"/>
      <c r="N15" s="240"/>
      <c r="O15" s="240"/>
      <c r="P15" s="240"/>
      <c r="Q15" s="240"/>
      <c r="R15" s="240"/>
      <c r="S15" s="240"/>
      <c r="T15" s="240"/>
      <c r="U15" s="240"/>
      <c r="V15" s="240"/>
      <c r="W15" s="240"/>
      <c r="X15" s="240"/>
      <c r="Y15" s="241" t="s">
        <v>320</v>
      </c>
      <c r="Z15" s="242"/>
      <c r="AA15" s="243"/>
    </row>
    <row r="16" spans="1:30" ht="19.95" customHeight="1">
      <c r="A16" s="254"/>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4"/>
      <c r="Z16" s="245"/>
      <c r="AA16" s="246"/>
    </row>
    <row r="17" spans="1:29" ht="19.95" customHeight="1">
      <c r="A17" s="254"/>
      <c r="B17" s="256"/>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row>
    <row r="18" spans="1:29" ht="19.95" customHeight="1">
      <c r="A18" s="255"/>
      <c r="B18" s="259"/>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1"/>
    </row>
    <row r="19" spans="1:29" ht="19.95" customHeight="1">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11"/>
      <c r="Z19" s="111"/>
      <c r="AA19" s="111"/>
    </row>
    <row r="20" spans="1:29" ht="19.95" customHeight="1">
      <c r="A20" s="250" t="s">
        <v>251</v>
      </c>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250"/>
    </row>
    <row r="21" spans="1:29" ht="19.95" customHeight="1">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row>
    <row r="22" spans="1:29" ht="19.95" customHeight="1">
      <c r="A22" s="252" t="s">
        <v>245</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t="s">
        <v>246</v>
      </c>
      <c r="Z22" s="252"/>
      <c r="AA22" s="252"/>
    </row>
    <row r="23" spans="1:29" ht="19.95" customHeight="1">
      <c r="A23" s="239" t="s">
        <v>247</v>
      </c>
      <c r="B23" s="240" t="s">
        <v>252</v>
      </c>
      <c r="C23" s="240"/>
      <c r="D23" s="240"/>
      <c r="E23" s="240"/>
      <c r="F23" s="240"/>
      <c r="G23" s="240"/>
      <c r="H23" s="240"/>
      <c r="I23" s="240"/>
      <c r="J23" s="240"/>
      <c r="K23" s="240"/>
      <c r="L23" s="240"/>
      <c r="M23" s="240"/>
      <c r="N23" s="240"/>
      <c r="O23" s="240"/>
      <c r="P23" s="240"/>
      <c r="Q23" s="240"/>
      <c r="R23" s="240"/>
      <c r="S23" s="240"/>
      <c r="T23" s="240"/>
      <c r="U23" s="240"/>
      <c r="V23" s="240"/>
      <c r="W23" s="240"/>
      <c r="X23" s="240"/>
      <c r="Y23" s="241" t="s">
        <v>320</v>
      </c>
      <c r="Z23" s="242"/>
      <c r="AA23" s="243"/>
    </row>
    <row r="24" spans="1:29" ht="19.95" customHeight="1">
      <c r="A24" s="239"/>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4"/>
      <c r="Z24" s="245"/>
      <c r="AA24" s="246"/>
    </row>
    <row r="25" spans="1:29" ht="19.95" customHeight="1">
      <c r="A25" s="239" t="s">
        <v>249</v>
      </c>
      <c r="B25" s="240" t="s">
        <v>253</v>
      </c>
      <c r="C25" s="240"/>
      <c r="D25" s="240"/>
      <c r="E25" s="240"/>
      <c r="F25" s="240"/>
      <c r="G25" s="240"/>
      <c r="H25" s="240"/>
      <c r="I25" s="240"/>
      <c r="J25" s="240"/>
      <c r="K25" s="240"/>
      <c r="L25" s="240"/>
      <c r="M25" s="240"/>
      <c r="N25" s="240"/>
      <c r="O25" s="240"/>
      <c r="P25" s="240"/>
      <c r="Q25" s="240"/>
      <c r="R25" s="240"/>
      <c r="S25" s="240"/>
      <c r="T25" s="240"/>
      <c r="U25" s="240"/>
      <c r="V25" s="240"/>
      <c r="W25" s="240"/>
      <c r="X25" s="240"/>
      <c r="Y25" s="241" t="s">
        <v>320</v>
      </c>
      <c r="Z25" s="242"/>
      <c r="AA25" s="243"/>
    </row>
    <row r="26" spans="1:29" ht="19.95" customHeight="1">
      <c r="A26" s="239"/>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4"/>
      <c r="Z26" s="245"/>
      <c r="AA26" s="246"/>
    </row>
    <row r="27" spans="1:29" ht="19.95" customHeight="1">
      <c r="A27" s="109"/>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row>
    <row r="28" spans="1:29" ht="19.95" customHeight="1">
      <c r="A28" s="109" t="s">
        <v>254</v>
      </c>
      <c r="B28" s="109"/>
      <c r="C28" s="109"/>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C28" s="106" t="s">
        <v>255</v>
      </c>
    </row>
    <row r="29" spans="1:29" ht="19.95" customHeight="1">
      <c r="A29" s="109"/>
      <c r="B29" s="248" t="s">
        <v>321</v>
      </c>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C29" s="106" t="s">
        <v>256</v>
      </c>
    </row>
    <row r="30" spans="1:29" ht="19.95" customHeight="1">
      <c r="A30" s="109"/>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C30" s="106" t="s">
        <v>257</v>
      </c>
    </row>
    <row r="31" spans="1:29" ht="19.95" customHeight="1">
      <c r="A31" s="109"/>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row>
    <row r="32" spans="1:29" ht="19.95" customHeight="1">
      <c r="A32" s="109"/>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C32" s="112"/>
    </row>
    <row r="33" spans="1:29" ht="19.95" customHeight="1">
      <c r="A33" s="109"/>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C33" s="112"/>
    </row>
    <row r="34" spans="1:29" ht="19.95" customHeight="1">
      <c r="A34" s="109"/>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C34" s="106" t="s">
        <v>258</v>
      </c>
    </row>
    <row r="35" spans="1:29" ht="19.95" customHeight="1">
      <c r="A35" s="109"/>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C35" s="106" t="s">
        <v>259</v>
      </c>
    </row>
    <row r="36" spans="1:29" ht="19.95" customHeight="1">
      <c r="A36" s="109"/>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row>
    <row r="37" spans="1:29" ht="19.95" customHeight="1"/>
    <row r="38" spans="1:29" ht="19.95" customHeight="1"/>
    <row r="39" spans="1:29" ht="19.95" customHeight="1"/>
    <row r="40" spans="1:29" ht="19.95" customHeight="1"/>
    <row r="41" spans="1:29" ht="19.95" customHeight="1"/>
    <row r="42" spans="1:29" ht="19.95" customHeight="1"/>
    <row r="43" spans="1:29" ht="19.95" customHeight="1"/>
    <row r="44" spans="1:29" ht="19.95" customHeight="1"/>
    <row r="45" spans="1:29" ht="19.95" customHeight="1"/>
    <row r="46" spans="1:29" ht="19.95" customHeight="1"/>
    <row r="48" spans="1:29" ht="19.95" customHeight="1"/>
    <row r="49" ht="19.95" customHeight="1"/>
    <row r="50" ht="19.95" customHeight="1"/>
    <row r="51" ht="19.95" customHeight="1"/>
    <row r="52" ht="19.95" customHeight="1"/>
    <row r="53" ht="19.95" customHeight="1"/>
    <row r="54" ht="19.95" customHeight="1"/>
    <row r="55" ht="19.95" customHeight="1"/>
    <row r="56" ht="17.25" customHeight="1"/>
    <row r="57" ht="17.25" customHeight="1"/>
    <row r="58" ht="17.25"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sheetData>
  <sheetProtection password="8748" sheet="1" objects="1" scenarios="1"/>
  <protectedRanges>
    <protectedRange password="8748" sqref="Y11:AA16 B17 B6 Y23:AA26 B29" name="範囲1"/>
  </protectedRanges>
  <dataConsolidate/>
  <mergeCells count="26">
    <mergeCell ref="A11:A12"/>
    <mergeCell ref="B11:X12"/>
    <mergeCell ref="Y11:AA12"/>
    <mergeCell ref="B3:AA4"/>
    <mergeCell ref="B6:C7"/>
    <mergeCell ref="D6:Z7"/>
    <mergeCell ref="A10:X10"/>
    <mergeCell ref="Y10:AA10"/>
    <mergeCell ref="A13:A14"/>
    <mergeCell ref="B13:X14"/>
    <mergeCell ref="Y13:AA14"/>
    <mergeCell ref="A15:A18"/>
    <mergeCell ref="B15:X16"/>
    <mergeCell ref="Y15:AA16"/>
    <mergeCell ref="B17:AA18"/>
    <mergeCell ref="A20:AA21"/>
    <mergeCell ref="A22:X22"/>
    <mergeCell ref="Y22:AA22"/>
    <mergeCell ref="A23:A24"/>
    <mergeCell ref="B23:X24"/>
    <mergeCell ref="Y23:AA24"/>
    <mergeCell ref="A25:A26"/>
    <mergeCell ref="B25:X26"/>
    <mergeCell ref="Y25:AA26"/>
    <mergeCell ref="B27:AA27"/>
    <mergeCell ref="B29:AA36"/>
  </mergeCells>
  <phoneticPr fontId="1"/>
  <dataValidations count="1">
    <dataValidation type="list" allowBlank="1" showInputMessage="1" showErrorMessage="1" sqref="Y23:AA26 B6:C7 Y11:AA16">
      <formula1>$AD$11</formula1>
    </dataValidation>
  </dataValidations>
  <pageMargins left="0.75" right="0.75" top="1" bottom="1" header="0.51200000000000001" footer="0.51200000000000001"/>
  <pageSetup paperSize="9" scale="94" orientation="portrait"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99B8F11D-06AB-4F3C-8C7A-A711A698207E}">
            <xm:f>'\\10.226.113.52\新型コロナ補助金関係（部内共有）\08_令和5年度サービス提供体制確保事業補助金\04 都要綱\02_様式案作成\04_R5分\[02_R5交付申請書様式（様式第１号　令和５年度に要した費用分）（R5.5.8～R5.9.30）.xlsx]基本情報等入力シート'!#REF!=1</xm:f>
            <x14:dxf>
              <fill>
                <patternFill>
                  <bgColor theme="0" tint="-0.499984740745262"/>
                </patternFill>
              </fill>
            </x14:dxf>
          </x14:cfRule>
          <xm:sqref>A2:AA36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election activeCell="N9" sqref="N9"/>
    </sheetView>
  </sheetViews>
  <sheetFormatPr defaultColWidth="8.09765625" defaultRowHeight="18"/>
  <cols>
    <col min="1" max="1" width="8.09765625" style="113"/>
    <col min="2" max="2" width="16.5" style="113" customWidth="1"/>
    <col min="3" max="16384" width="8.09765625" style="113"/>
  </cols>
  <sheetData>
    <row r="2" spans="2:5" ht="22.2">
      <c r="B2" s="119">
        <v>44652</v>
      </c>
      <c r="C2" s="120">
        <v>2</v>
      </c>
      <c r="E2" s="114" t="s">
        <v>226</v>
      </c>
    </row>
    <row r="3" spans="2:5" ht="22.2">
      <c r="B3" s="119">
        <v>44653</v>
      </c>
      <c r="C3" s="120">
        <v>3</v>
      </c>
      <c r="E3" s="121" t="s">
        <v>219</v>
      </c>
    </row>
    <row r="4" spans="2:5" ht="22.2">
      <c r="B4" s="119">
        <v>44654</v>
      </c>
      <c r="C4" s="120">
        <v>4</v>
      </c>
      <c r="E4" s="121" t="s">
        <v>221</v>
      </c>
    </row>
    <row r="5" spans="2:5" ht="22.2">
      <c r="B5" s="119">
        <v>44655</v>
      </c>
      <c r="C5" s="120">
        <v>5</v>
      </c>
      <c r="E5" s="121" t="s">
        <v>38</v>
      </c>
    </row>
    <row r="6" spans="2:5" ht="22.2">
      <c r="B6" s="119">
        <v>44656</v>
      </c>
      <c r="C6" s="120">
        <v>6</v>
      </c>
      <c r="E6" s="121" t="s">
        <v>223</v>
      </c>
    </row>
    <row r="7" spans="2:5" ht="22.2">
      <c r="B7" s="119">
        <v>44657</v>
      </c>
      <c r="C7" s="120">
        <v>7</v>
      </c>
      <c r="E7" s="121" t="s">
        <v>224</v>
      </c>
    </row>
    <row r="8" spans="2:5" ht="22.2">
      <c r="B8" s="119">
        <v>44658</v>
      </c>
      <c r="C8" s="120">
        <v>8</v>
      </c>
      <c r="E8" s="121" t="s">
        <v>225</v>
      </c>
    </row>
    <row r="9" spans="2:5" ht="22.2">
      <c r="B9" s="119">
        <v>44659</v>
      </c>
      <c r="C9" s="120">
        <v>9</v>
      </c>
      <c r="E9" s="121" t="s">
        <v>37</v>
      </c>
    </row>
    <row r="10" spans="2:5" ht="22.2">
      <c r="B10" s="119">
        <v>44660</v>
      </c>
      <c r="C10" s="120">
        <v>10</v>
      </c>
      <c r="E10" s="121" t="s">
        <v>227</v>
      </c>
    </row>
    <row r="11" spans="2:5" ht="22.2">
      <c r="B11" s="119">
        <v>44661</v>
      </c>
      <c r="C11" s="120">
        <v>11</v>
      </c>
      <c r="E11" s="121" t="s">
        <v>228</v>
      </c>
    </row>
    <row r="12" spans="2:5" ht="22.2">
      <c r="B12" s="119">
        <v>44662</v>
      </c>
      <c r="C12" s="120">
        <v>12</v>
      </c>
      <c r="E12" s="121" t="s">
        <v>229</v>
      </c>
    </row>
    <row r="13" spans="2:5" ht="22.2">
      <c r="B13" s="119">
        <v>44663</v>
      </c>
      <c r="C13" s="120">
        <v>13</v>
      </c>
      <c r="E13" s="121" t="s">
        <v>230</v>
      </c>
    </row>
    <row r="14" spans="2:5" ht="22.2">
      <c r="B14" s="119">
        <v>44664</v>
      </c>
      <c r="C14" s="120">
        <v>14</v>
      </c>
      <c r="E14" s="121" t="s">
        <v>231</v>
      </c>
    </row>
    <row r="15" spans="2:5" ht="22.2">
      <c r="B15" s="119">
        <v>44665</v>
      </c>
      <c r="C15" s="120">
        <v>15</v>
      </c>
      <c r="E15" s="121" t="s">
        <v>232</v>
      </c>
    </row>
    <row r="16" spans="2:5" ht="22.2">
      <c r="B16" s="119">
        <v>44666</v>
      </c>
      <c r="E16" s="121" t="s">
        <v>233</v>
      </c>
    </row>
    <row r="17" spans="2:5" ht="22.2">
      <c r="B17" s="119">
        <v>44667</v>
      </c>
      <c r="E17" s="121" t="s">
        <v>234</v>
      </c>
    </row>
    <row r="18" spans="2:5">
      <c r="B18" s="119">
        <v>44668</v>
      </c>
    </row>
    <row r="19" spans="2:5">
      <c r="B19" s="119">
        <v>44669</v>
      </c>
    </row>
    <row r="20" spans="2:5">
      <c r="B20" s="119">
        <v>44670</v>
      </c>
    </row>
    <row r="21" spans="2:5">
      <c r="B21" s="119">
        <v>44671</v>
      </c>
    </row>
    <row r="22" spans="2:5">
      <c r="B22" s="119">
        <v>44672</v>
      </c>
    </row>
    <row r="23" spans="2:5">
      <c r="B23" s="119">
        <v>44673</v>
      </c>
    </row>
    <row r="24" spans="2:5">
      <c r="B24" s="119">
        <v>44674</v>
      </c>
    </row>
    <row r="25" spans="2:5">
      <c r="B25" s="119">
        <v>44675</v>
      </c>
    </row>
    <row r="26" spans="2:5">
      <c r="B26" s="119">
        <v>44676</v>
      </c>
    </row>
    <row r="27" spans="2:5">
      <c r="B27" s="119">
        <v>44677</v>
      </c>
    </row>
    <row r="28" spans="2:5">
      <c r="B28" s="119">
        <v>44678</v>
      </c>
    </row>
    <row r="29" spans="2:5">
      <c r="B29" s="119">
        <v>44679</v>
      </c>
    </row>
    <row r="30" spans="2:5">
      <c r="B30" s="119">
        <v>44680</v>
      </c>
    </row>
    <row r="31" spans="2:5">
      <c r="B31" s="119">
        <v>44681</v>
      </c>
    </row>
    <row r="32" spans="2:5">
      <c r="B32" s="119">
        <v>44682</v>
      </c>
    </row>
    <row r="33" spans="2:2">
      <c r="B33" s="119">
        <v>44683</v>
      </c>
    </row>
    <row r="34" spans="2:2">
      <c r="B34" s="119">
        <v>44684</v>
      </c>
    </row>
    <row r="35" spans="2:2">
      <c r="B35" s="119">
        <v>44685</v>
      </c>
    </row>
    <row r="36" spans="2:2">
      <c r="B36" s="119">
        <v>44686</v>
      </c>
    </row>
    <row r="37" spans="2:2">
      <c r="B37" s="119">
        <v>44687</v>
      </c>
    </row>
    <row r="38" spans="2:2">
      <c r="B38" s="119">
        <v>44688</v>
      </c>
    </row>
    <row r="39" spans="2:2">
      <c r="B39" s="119">
        <v>44689</v>
      </c>
    </row>
    <row r="40" spans="2:2">
      <c r="B40" s="119">
        <v>44690</v>
      </c>
    </row>
    <row r="41" spans="2:2">
      <c r="B41" s="119">
        <v>44691</v>
      </c>
    </row>
    <row r="42" spans="2:2">
      <c r="B42" s="119">
        <v>44692</v>
      </c>
    </row>
    <row r="43" spans="2:2">
      <c r="B43" s="119">
        <v>44693</v>
      </c>
    </row>
    <row r="44" spans="2:2">
      <c r="B44" s="119">
        <v>44694</v>
      </c>
    </row>
    <row r="45" spans="2:2">
      <c r="B45" s="119">
        <v>44695</v>
      </c>
    </row>
    <row r="46" spans="2:2">
      <c r="B46" s="119">
        <v>44696</v>
      </c>
    </row>
    <row r="47" spans="2:2">
      <c r="B47" s="119">
        <v>44697</v>
      </c>
    </row>
    <row r="48" spans="2:2">
      <c r="B48" s="119">
        <v>44698</v>
      </c>
    </row>
    <row r="49" spans="2:2">
      <c r="B49" s="119">
        <v>44699</v>
      </c>
    </row>
    <row r="50" spans="2:2">
      <c r="B50" s="119">
        <v>44700</v>
      </c>
    </row>
    <row r="51" spans="2:2">
      <c r="B51" s="119">
        <v>44701</v>
      </c>
    </row>
    <row r="52" spans="2:2">
      <c r="B52" s="119">
        <v>44702</v>
      </c>
    </row>
    <row r="53" spans="2:2">
      <c r="B53" s="119">
        <v>44703</v>
      </c>
    </row>
    <row r="54" spans="2:2">
      <c r="B54" s="119">
        <v>44704</v>
      </c>
    </row>
    <row r="55" spans="2:2">
      <c r="B55" s="119">
        <v>44705</v>
      </c>
    </row>
    <row r="56" spans="2:2">
      <c r="B56" s="119">
        <v>44706</v>
      </c>
    </row>
    <row r="57" spans="2:2">
      <c r="B57" s="119">
        <v>44707</v>
      </c>
    </row>
    <row r="58" spans="2:2">
      <c r="B58" s="119">
        <v>44708</v>
      </c>
    </row>
    <row r="59" spans="2:2">
      <c r="B59" s="119">
        <v>44709</v>
      </c>
    </row>
    <row r="60" spans="2:2">
      <c r="B60" s="119">
        <v>44710</v>
      </c>
    </row>
    <row r="61" spans="2:2">
      <c r="B61" s="119">
        <v>44711</v>
      </c>
    </row>
    <row r="62" spans="2:2">
      <c r="B62" s="119">
        <v>44712</v>
      </c>
    </row>
    <row r="63" spans="2:2">
      <c r="B63" s="119">
        <v>44713</v>
      </c>
    </row>
    <row r="64" spans="2:2">
      <c r="B64" s="119">
        <v>44714</v>
      </c>
    </row>
    <row r="65" spans="2:2">
      <c r="B65" s="119">
        <v>44715</v>
      </c>
    </row>
    <row r="66" spans="2:2">
      <c r="B66" s="119">
        <v>44716</v>
      </c>
    </row>
    <row r="67" spans="2:2">
      <c r="B67" s="119">
        <v>44717</v>
      </c>
    </row>
    <row r="68" spans="2:2">
      <c r="B68" s="119">
        <v>44718</v>
      </c>
    </row>
    <row r="69" spans="2:2">
      <c r="B69" s="119">
        <v>44719</v>
      </c>
    </row>
    <row r="70" spans="2:2">
      <c r="B70" s="119">
        <v>44720</v>
      </c>
    </row>
    <row r="71" spans="2:2">
      <c r="B71" s="119">
        <v>44721</v>
      </c>
    </row>
    <row r="72" spans="2:2">
      <c r="B72" s="119">
        <v>44722</v>
      </c>
    </row>
    <row r="73" spans="2:2">
      <c r="B73" s="119">
        <v>44723</v>
      </c>
    </row>
    <row r="74" spans="2:2">
      <c r="B74" s="119">
        <v>44724</v>
      </c>
    </row>
    <row r="75" spans="2:2">
      <c r="B75" s="119">
        <v>44725</v>
      </c>
    </row>
    <row r="76" spans="2:2">
      <c r="B76" s="119">
        <v>44726</v>
      </c>
    </row>
    <row r="77" spans="2:2">
      <c r="B77" s="119">
        <v>44727</v>
      </c>
    </row>
    <row r="78" spans="2:2">
      <c r="B78" s="119">
        <v>44728</v>
      </c>
    </row>
    <row r="79" spans="2:2">
      <c r="B79" s="119">
        <v>44729</v>
      </c>
    </row>
    <row r="80" spans="2:2">
      <c r="B80" s="119">
        <v>44730</v>
      </c>
    </row>
    <row r="81" spans="2:2">
      <c r="B81" s="119">
        <v>44731</v>
      </c>
    </row>
    <row r="82" spans="2:2">
      <c r="B82" s="119">
        <v>44732</v>
      </c>
    </row>
    <row r="83" spans="2:2">
      <c r="B83" s="119">
        <v>44733</v>
      </c>
    </row>
    <row r="84" spans="2:2">
      <c r="B84" s="119">
        <v>44734</v>
      </c>
    </row>
    <row r="85" spans="2:2">
      <c r="B85" s="119">
        <v>44735</v>
      </c>
    </row>
    <row r="86" spans="2:2">
      <c r="B86" s="119">
        <v>44736</v>
      </c>
    </row>
    <row r="87" spans="2:2">
      <c r="B87" s="119">
        <v>44737</v>
      </c>
    </row>
    <row r="88" spans="2:2">
      <c r="B88" s="119">
        <v>44738</v>
      </c>
    </row>
    <row r="89" spans="2:2">
      <c r="B89" s="119">
        <v>44739</v>
      </c>
    </row>
    <row r="90" spans="2:2">
      <c r="B90" s="119">
        <v>44740</v>
      </c>
    </row>
    <row r="91" spans="2:2">
      <c r="B91" s="119">
        <v>44741</v>
      </c>
    </row>
    <row r="92" spans="2:2">
      <c r="B92" s="119">
        <v>44742</v>
      </c>
    </row>
    <row r="93" spans="2:2">
      <c r="B93" s="119">
        <v>44743</v>
      </c>
    </row>
    <row r="94" spans="2:2">
      <c r="B94" s="119">
        <v>44744</v>
      </c>
    </row>
    <row r="95" spans="2:2">
      <c r="B95" s="119">
        <v>44745</v>
      </c>
    </row>
    <row r="96" spans="2:2">
      <c r="B96" s="119">
        <v>44746</v>
      </c>
    </row>
    <row r="97" spans="2:2">
      <c r="B97" s="119">
        <v>44747</v>
      </c>
    </row>
    <row r="98" spans="2:2">
      <c r="B98" s="119">
        <v>44748</v>
      </c>
    </row>
    <row r="99" spans="2:2">
      <c r="B99" s="119">
        <v>44749</v>
      </c>
    </row>
    <row r="100" spans="2:2">
      <c r="B100" s="119">
        <v>44750</v>
      </c>
    </row>
    <row r="101" spans="2:2">
      <c r="B101" s="119">
        <v>44751</v>
      </c>
    </row>
    <row r="102" spans="2:2">
      <c r="B102" s="119">
        <v>44752</v>
      </c>
    </row>
    <row r="103" spans="2:2">
      <c r="B103" s="119">
        <v>44753</v>
      </c>
    </row>
    <row r="104" spans="2:2">
      <c r="B104" s="119">
        <v>44754</v>
      </c>
    </row>
    <row r="105" spans="2:2">
      <c r="B105" s="119">
        <v>44755</v>
      </c>
    </row>
    <row r="106" spans="2:2">
      <c r="B106" s="119">
        <v>44756</v>
      </c>
    </row>
    <row r="107" spans="2:2">
      <c r="B107" s="119">
        <v>44757</v>
      </c>
    </row>
    <row r="108" spans="2:2">
      <c r="B108" s="119">
        <v>44758</v>
      </c>
    </row>
    <row r="109" spans="2:2">
      <c r="B109" s="119">
        <v>44759</v>
      </c>
    </row>
    <row r="110" spans="2:2">
      <c r="B110" s="119">
        <v>44760</v>
      </c>
    </row>
    <row r="111" spans="2:2">
      <c r="B111" s="119">
        <v>44761</v>
      </c>
    </row>
    <row r="112" spans="2:2">
      <c r="B112" s="119">
        <v>44762</v>
      </c>
    </row>
    <row r="113" spans="2:2">
      <c r="B113" s="119">
        <v>44763</v>
      </c>
    </row>
    <row r="114" spans="2:2">
      <c r="B114" s="119">
        <v>44764</v>
      </c>
    </row>
    <row r="115" spans="2:2">
      <c r="B115" s="119">
        <v>44765</v>
      </c>
    </row>
    <row r="116" spans="2:2">
      <c r="B116" s="119">
        <v>44766</v>
      </c>
    </row>
    <row r="117" spans="2:2">
      <c r="B117" s="119">
        <v>44767</v>
      </c>
    </row>
    <row r="118" spans="2:2">
      <c r="B118" s="119">
        <v>44768</v>
      </c>
    </row>
    <row r="119" spans="2:2">
      <c r="B119" s="119">
        <v>44769</v>
      </c>
    </row>
    <row r="120" spans="2:2">
      <c r="B120" s="119">
        <v>44770</v>
      </c>
    </row>
    <row r="121" spans="2:2">
      <c r="B121" s="119">
        <v>44771</v>
      </c>
    </row>
    <row r="122" spans="2:2">
      <c r="B122" s="119">
        <v>44772</v>
      </c>
    </row>
    <row r="123" spans="2:2">
      <c r="B123" s="119">
        <v>44773</v>
      </c>
    </row>
    <row r="124" spans="2:2">
      <c r="B124" s="119">
        <v>44774</v>
      </c>
    </row>
    <row r="125" spans="2:2">
      <c r="B125" s="119">
        <v>44775</v>
      </c>
    </row>
    <row r="126" spans="2:2">
      <c r="B126" s="119">
        <v>44776</v>
      </c>
    </row>
    <row r="127" spans="2:2">
      <c r="B127" s="119">
        <v>44777</v>
      </c>
    </row>
    <row r="128" spans="2:2">
      <c r="B128" s="119">
        <v>44778</v>
      </c>
    </row>
    <row r="129" spans="2:2">
      <c r="B129" s="119">
        <v>44779</v>
      </c>
    </row>
    <row r="130" spans="2:2">
      <c r="B130" s="119">
        <v>44780</v>
      </c>
    </row>
    <row r="131" spans="2:2">
      <c r="B131" s="119">
        <v>44781</v>
      </c>
    </row>
    <row r="132" spans="2:2">
      <c r="B132" s="119">
        <v>44782</v>
      </c>
    </row>
    <row r="133" spans="2:2">
      <c r="B133" s="119">
        <v>44783</v>
      </c>
    </row>
    <row r="134" spans="2:2">
      <c r="B134" s="119">
        <v>44784</v>
      </c>
    </row>
    <row r="135" spans="2:2">
      <c r="B135" s="119">
        <v>44785</v>
      </c>
    </row>
    <row r="136" spans="2:2">
      <c r="B136" s="119">
        <v>44786</v>
      </c>
    </row>
    <row r="137" spans="2:2">
      <c r="B137" s="119">
        <v>44787</v>
      </c>
    </row>
    <row r="138" spans="2:2">
      <c r="B138" s="119">
        <v>44788</v>
      </c>
    </row>
    <row r="139" spans="2:2">
      <c r="B139" s="119">
        <v>44789</v>
      </c>
    </row>
    <row r="140" spans="2:2">
      <c r="B140" s="119">
        <v>44790</v>
      </c>
    </row>
    <row r="141" spans="2:2">
      <c r="B141" s="119">
        <v>44791</v>
      </c>
    </row>
    <row r="142" spans="2:2">
      <c r="B142" s="119">
        <v>44792</v>
      </c>
    </row>
    <row r="143" spans="2:2">
      <c r="B143" s="119">
        <v>44793</v>
      </c>
    </row>
    <row r="144" spans="2:2">
      <c r="B144" s="119">
        <v>44794</v>
      </c>
    </row>
    <row r="145" spans="2:2">
      <c r="B145" s="119">
        <v>44795</v>
      </c>
    </row>
    <row r="146" spans="2:2">
      <c r="B146" s="119">
        <v>44796</v>
      </c>
    </row>
    <row r="147" spans="2:2">
      <c r="B147" s="119">
        <v>44797</v>
      </c>
    </row>
    <row r="148" spans="2:2">
      <c r="B148" s="119">
        <v>44798</v>
      </c>
    </row>
    <row r="149" spans="2:2">
      <c r="B149" s="119">
        <v>44799</v>
      </c>
    </row>
    <row r="150" spans="2:2">
      <c r="B150" s="119">
        <v>44800</v>
      </c>
    </row>
    <row r="151" spans="2:2">
      <c r="B151" s="119">
        <v>44801</v>
      </c>
    </row>
    <row r="152" spans="2:2">
      <c r="B152" s="119">
        <v>44802</v>
      </c>
    </row>
    <row r="153" spans="2:2">
      <c r="B153" s="119">
        <v>44803</v>
      </c>
    </row>
    <row r="154" spans="2:2">
      <c r="B154" s="119">
        <v>44804</v>
      </c>
    </row>
    <row r="155" spans="2:2">
      <c r="B155" s="119">
        <v>44805</v>
      </c>
    </row>
    <row r="156" spans="2:2">
      <c r="B156" s="119">
        <v>44806</v>
      </c>
    </row>
    <row r="157" spans="2:2">
      <c r="B157" s="119">
        <v>44807</v>
      </c>
    </row>
    <row r="158" spans="2:2">
      <c r="B158" s="119">
        <v>44808</v>
      </c>
    </row>
    <row r="159" spans="2:2">
      <c r="B159" s="119">
        <v>44809</v>
      </c>
    </row>
    <row r="160" spans="2:2">
      <c r="B160" s="119">
        <v>44810</v>
      </c>
    </row>
    <row r="161" spans="2:2">
      <c r="B161" s="119">
        <v>44811</v>
      </c>
    </row>
    <row r="162" spans="2:2">
      <c r="B162" s="119">
        <v>44812</v>
      </c>
    </row>
    <row r="163" spans="2:2">
      <c r="B163" s="119">
        <v>44813</v>
      </c>
    </row>
    <row r="164" spans="2:2">
      <c r="B164" s="119">
        <v>44814</v>
      </c>
    </row>
    <row r="165" spans="2:2">
      <c r="B165" s="119">
        <v>44815</v>
      </c>
    </row>
    <row r="166" spans="2:2">
      <c r="B166" s="119">
        <v>44816</v>
      </c>
    </row>
    <row r="167" spans="2:2">
      <c r="B167" s="119">
        <v>44817</v>
      </c>
    </row>
    <row r="168" spans="2:2">
      <c r="B168" s="119">
        <v>44818</v>
      </c>
    </row>
    <row r="169" spans="2:2">
      <c r="B169" s="119">
        <v>44819</v>
      </c>
    </row>
    <row r="170" spans="2:2">
      <c r="B170" s="119">
        <v>44820</v>
      </c>
    </row>
    <row r="171" spans="2:2">
      <c r="B171" s="119">
        <v>44821</v>
      </c>
    </row>
    <row r="172" spans="2:2">
      <c r="B172" s="119">
        <v>44822</v>
      </c>
    </row>
    <row r="173" spans="2:2">
      <c r="B173" s="119">
        <v>44823</v>
      </c>
    </row>
    <row r="174" spans="2:2">
      <c r="B174" s="119">
        <v>44824</v>
      </c>
    </row>
    <row r="175" spans="2:2">
      <c r="B175" s="119">
        <v>44825</v>
      </c>
    </row>
    <row r="176" spans="2:2">
      <c r="B176" s="119">
        <v>44826</v>
      </c>
    </row>
    <row r="177" spans="2:2">
      <c r="B177" s="119">
        <v>44827</v>
      </c>
    </row>
    <row r="178" spans="2:2">
      <c r="B178" s="119">
        <v>44828</v>
      </c>
    </row>
    <row r="179" spans="2:2">
      <c r="B179" s="119">
        <v>44829</v>
      </c>
    </row>
    <row r="180" spans="2:2">
      <c r="B180" s="119">
        <v>44830</v>
      </c>
    </row>
    <row r="181" spans="2:2">
      <c r="B181" s="119">
        <v>44831</v>
      </c>
    </row>
    <row r="182" spans="2:2">
      <c r="B182" s="119">
        <v>44832</v>
      </c>
    </row>
    <row r="183" spans="2:2">
      <c r="B183" s="119">
        <v>44833</v>
      </c>
    </row>
    <row r="184" spans="2:2">
      <c r="B184" s="119">
        <v>44834</v>
      </c>
    </row>
    <row r="185" spans="2:2">
      <c r="B185" s="119">
        <v>44835</v>
      </c>
    </row>
    <row r="186" spans="2:2">
      <c r="B186" s="119">
        <v>44836</v>
      </c>
    </row>
    <row r="187" spans="2:2">
      <c r="B187" s="119">
        <v>44837</v>
      </c>
    </row>
    <row r="188" spans="2:2">
      <c r="B188" s="119">
        <v>44838</v>
      </c>
    </row>
    <row r="189" spans="2:2">
      <c r="B189" s="119">
        <v>44839</v>
      </c>
    </row>
    <row r="190" spans="2:2">
      <c r="B190" s="119">
        <v>44840</v>
      </c>
    </row>
    <row r="191" spans="2:2">
      <c r="B191" s="119">
        <v>44841</v>
      </c>
    </row>
    <row r="192" spans="2:2">
      <c r="B192" s="119">
        <v>44842</v>
      </c>
    </row>
    <row r="193" spans="2:2">
      <c r="B193" s="119">
        <v>44843</v>
      </c>
    </row>
    <row r="194" spans="2:2">
      <c r="B194" s="119">
        <v>44844</v>
      </c>
    </row>
    <row r="195" spans="2:2">
      <c r="B195" s="119">
        <v>44845</v>
      </c>
    </row>
    <row r="196" spans="2:2">
      <c r="B196" s="119">
        <v>44846</v>
      </c>
    </row>
    <row r="197" spans="2:2">
      <c r="B197" s="119">
        <v>44847</v>
      </c>
    </row>
    <row r="198" spans="2:2">
      <c r="B198" s="119">
        <v>44848</v>
      </c>
    </row>
    <row r="199" spans="2:2">
      <c r="B199" s="119">
        <v>44849</v>
      </c>
    </row>
    <row r="200" spans="2:2">
      <c r="B200" s="119">
        <v>44850</v>
      </c>
    </row>
    <row r="201" spans="2:2">
      <c r="B201" s="119">
        <v>44851</v>
      </c>
    </row>
    <row r="202" spans="2:2">
      <c r="B202" s="119">
        <v>44852</v>
      </c>
    </row>
    <row r="203" spans="2:2">
      <c r="B203" s="119">
        <v>44853</v>
      </c>
    </row>
    <row r="204" spans="2:2">
      <c r="B204" s="119">
        <v>44854</v>
      </c>
    </row>
    <row r="205" spans="2:2">
      <c r="B205" s="119">
        <v>44855</v>
      </c>
    </row>
    <row r="206" spans="2:2">
      <c r="B206" s="119">
        <v>44856</v>
      </c>
    </row>
    <row r="207" spans="2:2">
      <c r="B207" s="119">
        <v>44857</v>
      </c>
    </row>
    <row r="208" spans="2:2">
      <c r="B208" s="119">
        <v>44858</v>
      </c>
    </row>
    <row r="209" spans="2:2">
      <c r="B209" s="119">
        <v>44859</v>
      </c>
    </row>
    <row r="210" spans="2:2">
      <c r="B210" s="119">
        <v>44860</v>
      </c>
    </row>
    <row r="211" spans="2:2">
      <c r="B211" s="119">
        <v>44861</v>
      </c>
    </row>
    <row r="212" spans="2:2">
      <c r="B212" s="119">
        <v>44862</v>
      </c>
    </row>
    <row r="213" spans="2:2">
      <c r="B213" s="119">
        <v>44863</v>
      </c>
    </row>
    <row r="214" spans="2:2">
      <c r="B214" s="119">
        <v>44864</v>
      </c>
    </row>
    <row r="215" spans="2:2">
      <c r="B215" s="119">
        <v>44865</v>
      </c>
    </row>
    <row r="216" spans="2:2">
      <c r="B216" s="119">
        <v>44866</v>
      </c>
    </row>
    <row r="217" spans="2:2">
      <c r="B217" s="119">
        <v>44867</v>
      </c>
    </row>
    <row r="218" spans="2:2">
      <c r="B218" s="119">
        <v>44868</v>
      </c>
    </row>
    <row r="219" spans="2:2">
      <c r="B219" s="119">
        <v>44869</v>
      </c>
    </row>
    <row r="220" spans="2:2">
      <c r="B220" s="119">
        <v>44870</v>
      </c>
    </row>
    <row r="221" spans="2:2">
      <c r="B221" s="119">
        <v>44871</v>
      </c>
    </row>
    <row r="222" spans="2:2">
      <c r="B222" s="119">
        <v>44872</v>
      </c>
    </row>
    <row r="223" spans="2:2">
      <c r="B223" s="119">
        <v>44873</v>
      </c>
    </row>
    <row r="224" spans="2:2">
      <c r="B224" s="119">
        <v>44874</v>
      </c>
    </row>
    <row r="225" spans="2:2">
      <c r="B225" s="119">
        <v>44875</v>
      </c>
    </row>
    <row r="226" spans="2:2">
      <c r="B226" s="119">
        <v>44876</v>
      </c>
    </row>
    <row r="227" spans="2:2">
      <c r="B227" s="119">
        <v>44877</v>
      </c>
    </row>
    <row r="228" spans="2:2">
      <c r="B228" s="119">
        <v>44878</v>
      </c>
    </row>
    <row r="229" spans="2:2">
      <c r="B229" s="119">
        <v>44879</v>
      </c>
    </row>
    <row r="230" spans="2:2">
      <c r="B230" s="119">
        <v>44880</v>
      </c>
    </row>
    <row r="231" spans="2:2">
      <c r="B231" s="119">
        <v>44881</v>
      </c>
    </row>
    <row r="232" spans="2:2">
      <c r="B232" s="119">
        <v>44882</v>
      </c>
    </row>
    <row r="233" spans="2:2">
      <c r="B233" s="119">
        <v>44883</v>
      </c>
    </row>
    <row r="234" spans="2:2">
      <c r="B234" s="119">
        <v>44884</v>
      </c>
    </row>
    <row r="235" spans="2:2">
      <c r="B235" s="119">
        <v>44885</v>
      </c>
    </row>
    <row r="236" spans="2:2">
      <c r="B236" s="119">
        <v>44886</v>
      </c>
    </row>
    <row r="237" spans="2:2">
      <c r="B237" s="119">
        <v>44887</v>
      </c>
    </row>
    <row r="238" spans="2:2">
      <c r="B238" s="119">
        <v>44888</v>
      </c>
    </row>
    <row r="239" spans="2:2">
      <c r="B239" s="119">
        <v>44889</v>
      </c>
    </row>
    <row r="240" spans="2:2">
      <c r="B240" s="119">
        <v>44890</v>
      </c>
    </row>
    <row r="241" spans="2:2">
      <c r="B241" s="119">
        <v>44891</v>
      </c>
    </row>
    <row r="242" spans="2:2">
      <c r="B242" s="119">
        <v>44892</v>
      </c>
    </row>
    <row r="243" spans="2:2">
      <c r="B243" s="119">
        <v>44893</v>
      </c>
    </row>
    <row r="244" spans="2:2">
      <c r="B244" s="119">
        <v>44894</v>
      </c>
    </row>
    <row r="245" spans="2:2">
      <c r="B245" s="119">
        <v>44895</v>
      </c>
    </row>
    <row r="246" spans="2:2">
      <c r="B246" s="119">
        <v>44896</v>
      </c>
    </row>
    <row r="247" spans="2:2">
      <c r="B247" s="119">
        <v>44897</v>
      </c>
    </row>
    <row r="248" spans="2:2">
      <c r="B248" s="119">
        <v>44898</v>
      </c>
    </row>
    <row r="249" spans="2:2">
      <c r="B249" s="119">
        <v>44899</v>
      </c>
    </row>
    <row r="250" spans="2:2">
      <c r="B250" s="119">
        <v>44900</v>
      </c>
    </row>
    <row r="251" spans="2:2">
      <c r="B251" s="119">
        <v>44901</v>
      </c>
    </row>
    <row r="252" spans="2:2">
      <c r="B252" s="119">
        <v>44902</v>
      </c>
    </row>
    <row r="253" spans="2:2">
      <c r="B253" s="119">
        <v>44903</v>
      </c>
    </row>
    <row r="254" spans="2:2">
      <c r="B254" s="119">
        <v>44904</v>
      </c>
    </row>
    <row r="255" spans="2:2">
      <c r="B255" s="119">
        <v>44905</v>
      </c>
    </row>
    <row r="256" spans="2:2">
      <c r="B256" s="119">
        <v>44906</v>
      </c>
    </row>
    <row r="257" spans="2:2">
      <c r="B257" s="119">
        <v>44907</v>
      </c>
    </row>
    <row r="258" spans="2:2">
      <c r="B258" s="119">
        <v>44908</v>
      </c>
    </row>
    <row r="259" spans="2:2">
      <c r="B259" s="119">
        <v>44909</v>
      </c>
    </row>
    <row r="260" spans="2:2">
      <c r="B260" s="119">
        <v>44910</v>
      </c>
    </row>
    <row r="261" spans="2:2">
      <c r="B261" s="119">
        <v>44911</v>
      </c>
    </row>
    <row r="262" spans="2:2">
      <c r="B262" s="119">
        <v>44912</v>
      </c>
    </row>
    <row r="263" spans="2:2">
      <c r="B263" s="119">
        <v>44913</v>
      </c>
    </row>
    <row r="264" spans="2:2">
      <c r="B264" s="119">
        <v>44914</v>
      </c>
    </row>
    <row r="265" spans="2:2">
      <c r="B265" s="119">
        <v>44915</v>
      </c>
    </row>
    <row r="266" spans="2:2">
      <c r="B266" s="119">
        <v>44916</v>
      </c>
    </row>
    <row r="267" spans="2:2">
      <c r="B267" s="119">
        <v>44917</v>
      </c>
    </row>
    <row r="268" spans="2:2">
      <c r="B268" s="119">
        <v>44918</v>
      </c>
    </row>
    <row r="269" spans="2:2">
      <c r="B269" s="119">
        <v>44919</v>
      </c>
    </row>
    <row r="270" spans="2:2">
      <c r="B270" s="119">
        <v>44920</v>
      </c>
    </row>
    <row r="271" spans="2:2">
      <c r="B271" s="119">
        <v>44921</v>
      </c>
    </row>
    <row r="272" spans="2:2">
      <c r="B272" s="119">
        <v>44922</v>
      </c>
    </row>
    <row r="273" spans="2:2">
      <c r="B273" s="119">
        <v>44923</v>
      </c>
    </row>
    <row r="274" spans="2:2">
      <c r="B274" s="119">
        <v>44924</v>
      </c>
    </row>
    <row r="275" spans="2:2">
      <c r="B275" s="119">
        <v>44925</v>
      </c>
    </row>
    <row r="276" spans="2:2">
      <c r="B276" s="119">
        <v>44926</v>
      </c>
    </row>
    <row r="277" spans="2:2">
      <c r="B277" s="119">
        <v>44927</v>
      </c>
    </row>
    <row r="278" spans="2:2">
      <c r="B278" s="119">
        <v>44928</v>
      </c>
    </row>
    <row r="279" spans="2:2">
      <c r="B279" s="119">
        <v>44929</v>
      </c>
    </row>
    <row r="280" spans="2:2">
      <c r="B280" s="119">
        <v>44930</v>
      </c>
    </row>
    <row r="281" spans="2:2">
      <c r="B281" s="119">
        <v>44931</v>
      </c>
    </row>
    <row r="282" spans="2:2">
      <c r="B282" s="119">
        <v>44932</v>
      </c>
    </row>
    <row r="283" spans="2:2">
      <c r="B283" s="119">
        <v>44933</v>
      </c>
    </row>
    <row r="284" spans="2:2">
      <c r="B284" s="119">
        <v>44934</v>
      </c>
    </row>
    <row r="285" spans="2:2">
      <c r="B285" s="119">
        <v>44935</v>
      </c>
    </row>
    <row r="286" spans="2:2">
      <c r="B286" s="119">
        <v>44936</v>
      </c>
    </row>
    <row r="287" spans="2:2">
      <c r="B287" s="119">
        <v>44937</v>
      </c>
    </row>
    <row r="288" spans="2:2">
      <c r="B288" s="119">
        <v>44938</v>
      </c>
    </row>
    <row r="289" spans="2:2">
      <c r="B289" s="119">
        <v>44939</v>
      </c>
    </row>
    <row r="290" spans="2:2">
      <c r="B290" s="119">
        <v>44940</v>
      </c>
    </row>
    <row r="291" spans="2:2">
      <c r="B291" s="119">
        <v>44941</v>
      </c>
    </row>
    <row r="292" spans="2:2">
      <c r="B292" s="119">
        <v>44942</v>
      </c>
    </row>
    <row r="293" spans="2:2">
      <c r="B293" s="119">
        <v>44943</v>
      </c>
    </row>
    <row r="294" spans="2:2">
      <c r="B294" s="119">
        <v>44944</v>
      </c>
    </row>
    <row r="295" spans="2:2">
      <c r="B295" s="119">
        <v>44945</v>
      </c>
    </row>
    <row r="296" spans="2:2">
      <c r="B296" s="119">
        <v>44946</v>
      </c>
    </row>
    <row r="297" spans="2:2">
      <c r="B297" s="119">
        <v>44947</v>
      </c>
    </row>
    <row r="298" spans="2:2">
      <c r="B298" s="119">
        <v>44948</v>
      </c>
    </row>
    <row r="299" spans="2:2">
      <c r="B299" s="119">
        <v>44949</v>
      </c>
    </row>
    <row r="300" spans="2:2">
      <c r="B300" s="119">
        <v>44950</v>
      </c>
    </row>
    <row r="301" spans="2:2">
      <c r="B301" s="119">
        <v>44951</v>
      </c>
    </row>
    <row r="302" spans="2:2">
      <c r="B302" s="119">
        <v>44952</v>
      </c>
    </row>
    <row r="303" spans="2:2">
      <c r="B303" s="119">
        <v>44953</v>
      </c>
    </row>
    <row r="304" spans="2:2">
      <c r="B304" s="119">
        <v>44954</v>
      </c>
    </row>
    <row r="305" spans="2:2">
      <c r="B305" s="119">
        <v>44955</v>
      </c>
    </row>
    <row r="306" spans="2:2">
      <c r="B306" s="119">
        <v>44956</v>
      </c>
    </row>
    <row r="307" spans="2:2">
      <c r="B307" s="119">
        <v>44957</v>
      </c>
    </row>
    <row r="308" spans="2:2">
      <c r="B308" s="119">
        <v>44958</v>
      </c>
    </row>
    <row r="309" spans="2:2">
      <c r="B309" s="119">
        <v>44959</v>
      </c>
    </row>
    <row r="310" spans="2:2">
      <c r="B310" s="119">
        <v>44960</v>
      </c>
    </row>
    <row r="311" spans="2:2">
      <c r="B311" s="119">
        <v>44961</v>
      </c>
    </row>
    <row r="312" spans="2:2">
      <c r="B312" s="119">
        <v>44962</v>
      </c>
    </row>
    <row r="313" spans="2:2">
      <c r="B313" s="119">
        <v>44963</v>
      </c>
    </row>
    <row r="314" spans="2:2">
      <c r="B314" s="119">
        <v>44964</v>
      </c>
    </row>
    <row r="315" spans="2:2">
      <c r="B315" s="119">
        <v>44965</v>
      </c>
    </row>
    <row r="316" spans="2:2">
      <c r="B316" s="119">
        <v>44966</v>
      </c>
    </row>
    <row r="317" spans="2:2">
      <c r="B317" s="119">
        <v>44967</v>
      </c>
    </row>
    <row r="318" spans="2:2">
      <c r="B318" s="119">
        <v>44968</v>
      </c>
    </row>
    <row r="319" spans="2:2">
      <c r="B319" s="119">
        <v>44969</v>
      </c>
    </row>
    <row r="320" spans="2:2">
      <c r="B320" s="119">
        <v>44970</v>
      </c>
    </row>
    <row r="321" spans="2:2">
      <c r="B321" s="119">
        <v>44971</v>
      </c>
    </row>
    <row r="322" spans="2:2">
      <c r="B322" s="119">
        <v>44972</v>
      </c>
    </row>
    <row r="323" spans="2:2">
      <c r="B323" s="119">
        <v>44973</v>
      </c>
    </row>
    <row r="324" spans="2:2">
      <c r="B324" s="119">
        <v>44974</v>
      </c>
    </row>
    <row r="325" spans="2:2">
      <c r="B325" s="119">
        <v>44975</v>
      </c>
    </row>
    <row r="326" spans="2:2">
      <c r="B326" s="119">
        <v>44976</v>
      </c>
    </row>
    <row r="327" spans="2:2">
      <c r="B327" s="119">
        <v>44977</v>
      </c>
    </row>
    <row r="328" spans="2:2">
      <c r="B328" s="119">
        <v>44978</v>
      </c>
    </row>
    <row r="329" spans="2:2">
      <c r="B329" s="119">
        <v>44979</v>
      </c>
    </row>
    <row r="330" spans="2:2">
      <c r="B330" s="119">
        <v>44980</v>
      </c>
    </row>
    <row r="331" spans="2:2">
      <c r="B331" s="119">
        <v>44981</v>
      </c>
    </row>
    <row r="332" spans="2:2">
      <c r="B332" s="119">
        <v>44982</v>
      </c>
    </row>
    <row r="333" spans="2:2">
      <c r="B333" s="119">
        <v>44983</v>
      </c>
    </row>
    <row r="334" spans="2:2">
      <c r="B334" s="119">
        <v>44984</v>
      </c>
    </row>
    <row r="335" spans="2:2">
      <c r="B335" s="119">
        <v>44985</v>
      </c>
    </row>
    <row r="336" spans="2:2">
      <c r="B336" s="119">
        <v>44986</v>
      </c>
    </row>
    <row r="337" spans="2:2">
      <c r="B337" s="119">
        <v>44987</v>
      </c>
    </row>
    <row r="338" spans="2:2">
      <c r="B338" s="119">
        <v>44988</v>
      </c>
    </row>
    <row r="339" spans="2:2">
      <c r="B339" s="119">
        <v>44989</v>
      </c>
    </row>
    <row r="340" spans="2:2">
      <c r="B340" s="119">
        <v>44990</v>
      </c>
    </row>
    <row r="341" spans="2:2">
      <c r="B341" s="119">
        <v>44991</v>
      </c>
    </row>
    <row r="342" spans="2:2">
      <c r="B342" s="119">
        <v>44992</v>
      </c>
    </row>
    <row r="343" spans="2:2">
      <c r="B343" s="119">
        <v>44993</v>
      </c>
    </row>
    <row r="344" spans="2:2">
      <c r="B344" s="119">
        <v>44994</v>
      </c>
    </row>
    <row r="345" spans="2:2">
      <c r="B345" s="119">
        <v>44995</v>
      </c>
    </row>
    <row r="346" spans="2:2">
      <c r="B346" s="119">
        <v>44996</v>
      </c>
    </row>
    <row r="347" spans="2:2">
      <c r="B347" s="119">
        <v>44997</v>
      </c>
    </row>
    <row r="348" spans="2:2">
      <c r="B348" s="119">
        <v>44998</v>
      </c>
    </row>
    <row r="349" spans="2:2">
      <c r="B349" s="119">
        <v>44999</v>
      </c>
    </row>
    <row r="350" spans="2:2">
      <c r="B350" s="119">
        <v>45000</v>
      </c>
    </row>
    <row r="351" spans="2:2">
      <c r="B351" s="119">
        <v>45001</v>
      </c>
    </row>
    <row r="352" spans="2:2">
      <c r="B352" s="119">
        <v>45002</v>
      </c>
    </row>
    <row r="353" spans="2:2">
      <c r="B353" s="119">
        <v>45003</v>
      </c>
    </row>
    <row r="354" spans="2:2">
      <c r="B354" s="119">
        <v>45004</v>
      </c>
    </row>
    <row r="355" spans="2:2">
      <c r="B355" s="119">
        <v>45005</v>
      </c>
    </row>
    <row r="356" spans="2:2">
      <c r="B356" s="119">
        <v>45006</v>
      </c>
    </row>
    <row r="357" spans="2:2">
      <c r="B357" s="119">
        <v>45007</v>
      </c>
    </row>
    <row r="358" spans="2:2">
      <c r="B358" s="119">
        <v>45008</v>
      </c>
    </row>
    <row r="359" spans="2:2">
      <c r="B359" s="119">
        <v>45009</v>
      </c>
    </row>
    <row r="360" spans="2:2">
      <c r="B360" s="119">
        <v>45010</v>
      </c>
    </row>
    <row r="361" spans="2:2">
      <c r="B361" s="119">
        <v>45011</v>
      </c>
    </row>
    <row r="362" spans="2:2">
      <c r="B362" s="119">
        <v>45012</v>
      </c>
    </row>
    <row r="363" spans="2:2">
      <c r="B363" s="119">
        <v>45013</v>
      </c>
    </row>
    <row r="364" spans="2:2">
      <c r="B364" s="119">
        <v>45014</v>
      </c>
    </row>
    <row r="365" spans="2:2">
      <c r="B365" s="119">
        <v>45015</v>
      </c>
    </row>
    <row r="366" spans="2:2">
      <c r="B366" s="119">
        <v>45016</v>
      </c>
    </row>
    <row r="367" spans="2:2">
      <c r="B367" s="119">
        <v>45017</v>
      </c>
    </row>
    <row r="368" spans="2:2">
      <c r="B368" s="119">
        <v>45018</v>
      </c>
    </row>
    <row r="369" spans="2:2">
      <c r="B369" s="119">
        <v>45019</v>
      </c>
    </row>
    <row r="370" spans="2:2">
      <c r="B370" s="119">
        <v>45020</v>
      </c>
    </row>
    <row r="371" spans="2:2">
      <c r="B371" s="119">
        <v>45021</v>
      </c>
    </row>
    <row r="372" spans="2:2">
      <c r="B372" s="119">
        <v>45022</v>
      </c>
    </row>
    <row r="373" spans="2:2">
      <c r="B373" s="119">
        <v>45023</v>
      </c>
    </row>
    <row r="374" spans="2:2">
      <c r="B374" s="119">
        <v>45024</v>
      </c>
    </row>
    <row r="375" spans="2:2">
      <c r="B375" s="119">
        <v>45025</v>
      </c>
    </row>
    <row r="376" spans="2:2">
      <c r="B376" s="119">
        <v>45026</v>
      </c>
    </row>
    <row r="377" spans="2:2">
      <c r="B377" s="119">
        <v>45027</v>
      </c>
    </row>
    <row r="378" spans="2:2">
      <c r="B378" s="119">
        <v>45028</v>
      </c>
    </row>
    <row r="379" spans="2:2">
      <c r="B379" s="119">
        <v>45029</v>
      </c>
    </row>
    <row r="380" spans="2:2">
      <c r="B380" s="119">
        <v>45030</v>
      </c>
    </row>
    <row r="381" spans="2:2">
      <c r="B381" s="119">
        <v>45031</v>
      </c>
    </row>
    <row r="382" spans="2:2">
      <c r="B382" s="119">
        <v>45032</v>
      </c>
    </row>
    <row r="383" spans="2:2">
      <c r="B383" s="119">
        <v>45033</v>
      </c>
    </row>
    <row r="384" spans="2:2">
      <c r="B384" s="119">
        <v>45034</v>
      </c>
    </row>
    <row r="385" spans="2:2">
      <c r="B385" s="119">
        <v>45035</v>
      </c>
    </row>
    <row r="386" spans="2:2">
      <c r="B386" s="119">
        <v>45036</v>
      </c>
    </row>
    <row r="387" spans="2:2">
      <c r="B387" s="119">
        <v>45037</v>
      </c>
    </row>
    <row r="388" spans="2:2">
      <c r="B388" s="119">
        <v>45038</v>
      </c>
    </row>
    <row r="389" spans="2:2">
      <c r="B389" s="119">
        <v>45039</v>
      </c>
    </row>
    <row r="390" spans="2:2">
      <c r="B390" s="119">
        <v>45040</v>
      </c>
    </row>
    <row r="391" spans="2:2">
      <c r="B391" s="119">
        <v>45041</v>
      </c>
    </row>
    <row r="392" spans="2:2">
      <c r="B392" s="119">
        <v>45042</v>
      </c>
    </row>
    <row r="393" spans="2:2">
      <c r="B393" s="119">
        <v>45043</v>
      </c>
    </row>
    <row r="394" spans="2:2">
      <c r="B394" s="119">
        <v>45044</v>
      </c>
    </row>
    <row r="395" spans="2:2">
      <c r="B395" s="119">
        <v>45045</v>
      </c>
    </row>
    <row r="396" spans="2:2">
      <c r="B396" s="119">
        <v>45046</v>
      </c>
    </row>
    <row r="397" spans="2:2">
      <c r="B397" s="119">
        <v>45047</v>
      </c>
    </row>
    <row r="398" spans="2:2">
      <c r="B398" s="119">
        <v>45048</v>
      </c>
    </row>
    <row r="399" spans="2:2">
      <c r="B399" s="119">
        <v>45049</v>
      </c>
    </row>
    <row r="400" spans="2:2">
      <c r="B400" s="119">
        <v>45050</v>
      </c>
    </row>
    <row r="401" spans="2:2">
      <c r="B401" s="119">
        <v>45051</v>
      </c>
    </row>
    <row r="402" spans="2:2">
      <c r="B402" s="119">
        <v>45052</v>
      </c>
    </row>
    <row r="403" spans="2:2">
      <c r="B403" s="119">
        <v>45053</v>
      </c>
    </row>
    <row r="404" spans="2:2">
      <c r="B404" s="119">
        <v>45054</v>
      </c>
    </row>
    <row r="405" spans="2:2">
      <c r="B405" s="119">
        <v>45055</v>
      </c>
    </row>
    <row r="406" spans="2:2">
      <c r="B406" s="119">
        <v>45056</v>
      </c>
    </row>
    <row r="407" spans="2:2">
      <c r="B407" s="119">
        <v>45057</v>
      </c>
    </row>
    <row r="408" spans="2:2">
      <c r="B408" s="119">
        <v>45058</v>
      </c>
    </row>
    <row r="409" spans="2:2">
      <c r="B409" s="119">
        <v>45059</v>
      </c>
    </row>
    <row r="410" spans="2:2">
      <c r="B410" s="119">
        <v>45060</v>
      </c>
    </row>
    <row r="411" spans="2:2">
      <c r="B411" s="119">
        <v>45061</v>
      </c>
    </row>
    <row r="412" spans="2:2">
      <c r="B412" s="119">
        <v>45062</v>
      </c>
    </row>
    <row r="413" spans="2:2">
      <c r="B413" s="119">
        <v>45063</v>
      </c>
    </row>
    <row r="414" spans="2:2">
      <c r="B414" s="119">
        <v>45064</v>
      </c>
    </row>
    <row r="415" spans="2:2">
      <c r="B415" s="119">
        <v>45065</v>
      </c>
    </row>
    <row r="416" spans="2:2">
      <c r="B416" s="119">
        <v>45066</v>
      </c>
    </row>
    <row r="417" spans="2:2">
      <c r="B417" s="119">
        <v>45067</v>
      </c>
    </row>
    <row r="418" spans="2:2">
      <c r="B418" s="119">
        <v>45068</v>
      </c>
    </row>
    <row r="419" spans="2:2">
      <c r="B419" s="119">
        <v>45069</v>
      </c>
    </row>
    <row r="420" spans="2:2">
      <c r="B420" s="119">
        <v>45070</v>
      </c>
    </row>
    <row r="421" spans="2:2">
      <c r="B421" s="119">
        <v>45071</v>
      </c>
    </row>
    <row r="422" spans="2:2">
      <c r="B422" s="119">
        <v>45072</v>
      </c>
    </row>
    <row r="423" spans="2:2">
      <c r="B423" s="119">
        <v>45073</v>
      </c>
    </row>
    <row r="424" spans="2:2">
      <c r="B424" s="119">
        <v>45074</v>
      </c>
    </row>
    <row r="425" spans="2:2">
      <c r="B425" s="119">
        <v>45075</v>
      </c>
    </row>
    <row r="426" spans="2:2">
      <c r="B426" s="119">
        <v>45076</v>
      </c>
    </row>
    <row r="427" spans="2:2">
      <c r="B427" s="119">
        <v>45077</v>
      </c>
    </row>
    <row r="428" spans="2:2">
      <c r="B428" s="119">
        <v>45078</v>
      </c>
    </row>
    <row r="429" spans="2:2">
      <c r="B429" s="119">
        <v>45079</v>
      </c>
    </row>
    <row r="430" spans="2:2">
      <c r="B430" s="119">
        <v>45080</v>
      </c>
    </row>
    <row r="431" spans="2:2">
      <c r="B431" s="119">
        <v>45081</v>
      </c>
    </row>
    <row r="432" spans="2:2">
      <c r="B432" s="119">
        <v>45082</v>
      </c>
    </row>
    <row r="433" spans="2:2">
      <c r="B433" s="119">
        <v>45083</v>
      </c>
    </row>
    <row r="434" spans="2:2">
      <c r="B434" s="119">
        <v>45084</v>
      </c>
    </row>
    <row r="435" spans="2:2">
      <c r="B435" s="119">
        <v>45085</v>
      </c>
    </row>
    <row r="436" spans="2:2">
      <c r="B436" s="119">
        <v>45086</v>
      </c>
    </row>
    <row r="437" spans="2:2">
      <c r="B437" s="119">
        <v>45087</v>
      </c>
    </row>
    <row r="438" spans="2:2">
      <c r="B438" s="119">
        <v>45088</v>
      </c>
    </row>
    <row r="439" spans="2:2">
      <c r="B439" s="119">
        <v>45089</v>
      </c>
    </row>
    <row r="440" spans="2:2">
      <c r="B440" s="119">
        <v>45090</v>
      </c>
    </row>
    <row r="441" spans="2:2">
      <c r="B441" s="119">
        <v>45091</v>
      </c>
    </row>
    <row r="442" spans="2:2">
      <c r="B442" s="119">
        <v>45092</v>
      </c>
    </row>
    <row r="443" spans="2:2">
      <c r="B443" s="119">
        <v>45093</v>
      </c>
    </row>
    <row r="444" spans="2:2">
      <c r="B444" s="119">
        <v>45094</v>
      </c>
    </row>
    <row r="445" spans="2:2">
      <c r="B445" s="119">
        <v>45095</v>
      </c>
    </row>
    <row r="446" spans="2:2">
      <c r="B446" s="119">
        <v>45096</v>
      </c>
    </row>
    <row r="447" spans="2:2">
      <c r="B447" s="119">
        <v>45097</v>
      </c>
    </row>
    <row r="448" spans="2:2">
      <c r="B448" s="119">
        <v>45098</v>
      </c>
    </row>
    <row r="449" spans="2:2">
      <c r="B449" s="119">
        <v>45099</v>
      </c>
    </row>
    <row r="450" spans="2:2">
      <c r="B450" s="119">
        <v>45100</v>
      </c>
    </row>
    <row r="451" spans="2:2">
      <c r="B451" s="119">
        <v>45101</v>
      </c>
    </row>
    <row r="452" spans="2:2">
      <c r="B452" s="119">
        <v>45102</v>
      </c>
    </row>
    <row r="453" spans="2:2">
      <c r="B453" s="119">
        <v>45103</v>
      </c>
    </row>
    <row r="454" spans="2:2">
      <c r="B454" s="119">
        <v>45104</v>
      </c>
    </row>
    <row r="455" spans="2:2">
      <c r="B455" s="119">
        <v>45105</v>
      </c>
    </row>
    <row r="456" spans="2:2">
      <c r="B456" s="119">
        <v>45106</v>
      </c>
    </row>
    <row r="457" spans="2:2">
      <c r="B457" s="119">
        <v>45107</v>
      </c>
    </row>
    <row r="458" spans="2:2">
      <c r="B458" s="119">
        <v>45108</v>
      </c>
    </row>
    <row r="459" spans="2:2">
      <c r="B459" s="119">
        <v>45109</v>
      </c>
    </row>
    <row r="460" spans="2:2">
      <c r="B460" s="119">
        <v>45110</v>
      </c>
    </row>
    <row r="461" spans="2:2">
      <c r="B461" s="119">
        <v>45111</v>
      </c>
    </row>
    <row r="462" spans="2:2">
      <c r="B462" s="119">
        <v>45112</v>
      </c>
    </row>
    <row r="463" spans="2:2">
      <c r="B463" s="119">
        <v>45113</v>
      </c>
    </row>
    <row r="464" spans="2:2">
      <c r="B464" s="119">
        <v>45114</v>
      </c>
    </row>
    <row r="465" spans="2:2">
      <c r="B465" s="119">
        <v>45115</v>
      </c>
    </row>
    <row r="466" spans="2:2">
      <c r="B466" s="119">
        <v>45116</v>
      </c>
    </row>
    <row r="467" spans="2:2">
      <c r="B467" s="119">
        <v>45117</v>
      </c>
    </row>
    <row r="468" spans="2:2">
      <c r="B468" s="119">
        <v>45118</v>
      </c>
    </row>
    <row r="469" spans="2:2">
      <c r="B469" s="119">
        <v>45119</v>
      </c>
    </row>
    <row r="470" spans="2:2">
      <c r="B470" s="119">
        <v>45120</v>
      </c>
    </row>
    <row r="471" spans="2:2">
      <c r="B471" s="119">
        <v>45121</v>
      </c>
    </row>
    <row r="472" spans="2:2">
      <c r="B472" s="119">
        <v>45122</v>
      </c>
    </row>
    <row r="473" spans="2:2">
      <c r="B473" s="119">
        <v>45123</v>
      </c>
    </row>
    <row r="474" spans="2:2">
      <c r="B474" s="119">
        <v>45124</v>
      </c>
    </row>
    <row r="475" spans="2:2">
      <c r="B475" s="119">
        <v>45125</v>
      </c>
    </row>
    <row r="476" spans="2:2">
      <c r="B476" s="119">
        <v>45126</v>
      </c>
    </row>
    <row r="477" spans="2:2">
      <c r="B477" s="119">
        <v>45127</v>
      </c>
    </row>
    <row r="478" spans="2:2">
      <c r="B478" s="119">
        <v>45128</v>
      </c>
    </row>
    <row r="479" spans="2:2">
      <c r="B479" s="119">
        <v>45129</v>
      </c>
    </row>
    <row r="480" spans="2:2">
      <c r="B480" s="119">
        <v>45130</v>
      </c>
    </row>
    <row r="481" spans="2:2">
      <c r="B481" s="119">
        <v>45131</v>
      </c>
    </row>
    <row r="482" spans="2:2">
      <c r="B482" s="119">
        <v>45132</v>
      </c>
    </row>
    <row r="483" spans="2:2">
      <c r="B483" s="119">
        <v>45133</v>
      </c>
    </row>
    <row r="484" spans="2:2">
      <c r="B484" s="119">
        <v>45134</v>
      </c>
    </row>
    <row r="485" spans="2:2">
      <c r="B485" s="119">
        <v>45135</v>
      </c>
    </row>
    <row r="486" spans="2:2">
      <c r="B486" s="119">
        <v>45136</v>
      </c>
    </row>
    <row r="487" spans="2:2">
      <c r="B487" s="119">
        <v>45137</v>
      </c>
    </row>
    <row r="488" spans="2:2">
      <c r="B488" s="119">
        <v>45138</v>
      </c>
    </row>
    <row r="489" spans="2:2">
      <c r="B489" s="119">
        <v>45139</v>
      </c>
    </row>
    <row r="490" spans="2:2">
      <c r="B490" s="119">
        <v>45140</v>
      </c>
    </row>
    <row r="491" spans="2:2">
      <c r="B491" s="119">
        <v>45141</v>
      </c>
    </row>
    <row r="492" spans="2:2">
      <c r="B492" s="119">
        <v>45142</v>
      </c>
    </row>
    <row r="493" spans="2:2">
      <c r="B493" s="119">
        <v>45143</v>
      </c>
    </row>
    <row r="494" spans="2:2">
      <c r="B494" s="119">
        <v>45144</v>
      </c>
    </row>
    <row r="495" spans="2:2">
      <c r="B495" s="119">
        <v>45145</v>
      </c>
    </row>
    <row r="496" spans="2:2">
      <c r="B496" s="119">
        <v>45146</v>
      </c>
    </row>
    <row r="497" spans="2:2">
      <c r="B497" s="119">
        <v>45147</v>
      </c>
    </row>
    <row r="498" spans="2:2">
      <c r="B498" s="119">
        <v>45148</v>
      </c>
    </row>
    <row r="499" spans="2:2">
      <c r="B499" s="119">
        <v>45149</v>
      </c>
    </row>
    <row r="500" spans="2:2">
      <c r="B500" s="119">
        <v>45150</v>
      </c>
    </row>
    <row r="501" spans="2:2">
      <c r="B501" s="119">
        <v>45151</v>
      </c>
    </row>
    <row r="502" spans="2:2">
      <c r="B502" s="119">
        <v>45152</v>
      </c>
    </row>
    <row r="503" spans="2:2">
      <c r="B503" s="119">
        <v>45153</v>
      </c>
    </row>
    <row r="504" spans="2:2">
      <c r="B504" s="119">
        <v>45154</v>
      </c>
    </row>
    <row r="505" spans="2:2">
      <c r="B505" s="119">
        <v>45155</v>
      </c>
    </row>
    <row r="506" spans="2:2">
      <c r="B506" s="119">
        <v>45156</v>
      </c>
    </row>
    <row r="507" spans="2:2">
      <c r="B507" s="119">
        <v>45157</v>
      </c>
    </row>
    <row r="508" spans="2:2">
      <c r="B508" s="119">
        <v>45158</v>
      </c>
    </row>
    <row r="509" spans="2:2">
      <c r="B509" s="119">
        <v>45159</v>
      </c>
    </row>
    <row r="510" spans="2:2">
      <c r="B510" s="119">
        <v>45160</v>
      </c>
    </row>
    <row r="511" spans="2:2">
      <c r="B511" s="119">
        <v>45161</v>
      </c>
    </row>
    <row r="512" spans="2:2">
      <c r="B512" s="119">
        <v>45162</v>
      </c>
    </row>
    <row r="513" spans="2:2">
      <c r="B513" s="119">
        <v>45163</v>
      </c>
    </row>
    <row r="514" spans="2:2">
      <c r="B514" s="119">
        <v>45164</v>
      </c>
    </row>
    <row r="515" spans="2:2">
      <c r="B515" s="119">
        <v>45165</v>
      </c>
    </row>
    <row r="516" spans="2:2">
      <c r="B516" s="119">
        <v>45166</v>
      </c>
    </row>
    <row r="517" spans="2:2">
      <c r="B517" s="119">
        <v>45167</v>
      </c>
    </row>
    <row r="518" spans="2:2">
      <c r="B518" s="119">
        <v>45168</v>
      </c>
    </row>
    <row r="519" spans="2:2">
      <c r="B519" s="119">
        <v>45169</v>
      </c>
    </row>
    <row r="520" spans="2:2">
      <c r="B520" s="119">
        <v>45170</v>
      </c>
    </row>
    <row r="521" spans="2:2">
      <c r="B521" s="119">
        <v>45171</v>
      </c>
    </row>
    <row r="522" spans="2:2">
      <c r="B522" s="119">
        <v>45172</v>
      </c>
    </row>
    <row r="523" spans="2:2">
      <c r="B523" s="119">
        <v>45173</v>
      </c>
    </row>
    <row r="524" spans="2:2">
      <c r="B524" s="119">
        <v>45174</v>
      </c>
    </row>
    <row r="525" spans="2:2">
      <c r="B525" s="119">
        <v>45175</v>
      </c>
    </row>
    <row r="526" spans="2:2">
      <c r="B526" s="119">
        <v>45176</v>
      </c>
    </row>
    <row r="527" spans="2:2">
      <c r="B527" s="119">
        <v>45177</v>
      </c>
    </row>
    <row r="528" spans="2:2">
      <c r="B528" s="119">
        <v>45178</v>
      </c>
    </row>
    <row r="529" spans="2:2">
      <c r="B529" s="119">
        <v>45179</v>
      </c>
    </row>
    <row r="530" spans="2:2">
      <c r="B530" s="119">
        <v>45180</v>
      </c>
    </row>
    <row r="531" spans="2:2">
      <c r="B531" s="119">
        <v>45181</v>
      </c>
    </row>
    <row r="532" spans="2:2">
      <c r="B532" s="119">
        <v>45182</v>
      </c>
    </row>
    <row r="533" spans="2:2">
      <c r="B533" s="119">
        <v>45183</v>
      </c>
    </row>
    <row r="534" spans="2:2">
      <c r="B534" s="119">
        <v>45184</v>
      </c>
    </row>
    <row r="535" spans="2:2">
      <c r="B535" s="119">
        <v>45185</v>
      </c>
    </row>
    <row r="536" spans="2:2">
      <c r="B536" s="119">
        <v>45186</v>
      </c>
    </row>
    <row r="537" spans="2:2">
      <c r="B537" s="119">
        <v>45187</v>
      </c>
    </row>
    <row r="538" spans="2:2">
      <c r="B538" s="119">
        <v>45188</v>
      </c>
    </row>
    <row r="539" spans="2:2">
      <c r="B539" s="119">
        <v>45189</v>
      </c>
    </row>
    <row r="540" spans="2:2">
      <c r="B540" s="119">
        <v>45190</v>
      </c>
    </row>
    <row r="541" spans="2:2">
      <c r="B541" s="119">
        <v>45191</v>
      </c>
    </row>
    <row r="542" spans="2:2">
      <c r="B542" s="119">
        <v>45192</v>
      </c>
    </row>
    <row r="543" spans="2:2">
      <c r="B543" s="119">
        <v>45193</v>
      </c>
    </row>
    <row r="544" spans="2:2">
      <c r="B544" s="119">
        <v>45194</v>
      </c>
    </row>
    <row r="545" spans="2:2">
      <c r="B545" s="119">
        <v>45195</v>
      </c>
    </row>
    <row r="546" spans="2:2">
      <c r="B546" s="119">
        <v>45196</v>
      </c>
    </row>
    <row r="547" spans="2:2">
      <c r="B547" s="119">
        <v>45197</v>
      </c>
    </row>
    <row r="548" spans="2:2">
      <c r="B548" s="119">
        <v>45198</v>
      </c>
    </row>
    <row r="549" spans="2:2">
      <c r="B549" s="119">
        <v>45199</v>
      </c>
    </row>
    <row r="550" spans="2:2">
      <c r="B550" s="119">
        <v>45200</v>
      </c>
    </row>
    <row r="551" spans="2:2">
      <c r="B551" s="119">
        <v>45201</v>
      </c>
    </row>
    <row r="552" spans="2:2">
      <c r="B552" s="119">
        <v>45202</v>
      </c>
    </row>
    <row r="553" spans="2:2">
      <c r="B553" s="119">
        <v>45203</v>
      </c>
    </row>
    <row r="554" spans="2:2">
      <c r="B554" s="119">
        <v>45204</v>
      </c>
    </row>
    <row r="555" spans="2:2">
      <c r="B555" s="119">
        <v>45205</v>
      </c>
    </row>
    <row r="556" spans="2:2">
      <c r="B556" s="119">
        <v>45206</v>
      </c>
    </row>
    <row r="557" spans="2:2">
      <c r="B557" s="119">
        <v>45207</v>
      </c>
    </row>
    <row r="558" spans="2:2">
      <c r="B558" s="119">
        <v>45208</v>
      </c>
    </row>
    <row r="559" spans="2:2">
      <c r="B559" s="119">
        <v>45209</v>
      </c>
    </row>
    <row r="560" spans="2:2">
      <c r="B560" s="119">
        <v>45210</v>
      </c>
    </row>
    <row r="561" spans="2:2">
      <c r="B561" s="119">
        <v>45211</v>
      </c>
    </row>
    <row r="562" spans="2:2">
      <c r="B562" s="119">
        <v>45212</v>
      </c>
    </row>
    <row r="563" spans="2:2">
      <c r="B563" s="119">
        <v>45213</v>
      </c>
    </row>
    <row r="564" spans="2:2">
      <c r="B564" s="119">
        <v>45214</v>
      </c>
    </row>
    <row r="565" spans="2:2">
      <c r="B565" s="119">
        <v>45215</v>
      </c>
    </row>
    <row r="566" spans="2:2">
      <c r="B566" s="119">
        <v>45216</v>
      </c>
    </row>
    <row r="567" spans="2:2">
      <c r="B567" s="119">
        <v>45217</v>
      </c>
    </row>
    <row r="568" spans="2:2">
      <c r="B568" s="119">
        <v>45218</v>
      </c>
    </row>
    <row r="569" spans="2:2">
      <c r="B569" s="119">
        <v>45219</v>
      </c>
    </row>
    <row r="570" spans="2:2">
      <c r="B570" s="119">
        <v>45220</v>
      </c>
    </row>
    <row r="571" spans="2:2">
      <c r="B571" s="119">
        <v>45221</v>
      </c>
    </row>
    <row r="572" spans="2:2">
      <c r="B572" s="119">
        <v>45222</v>
      </c>
    </row>
    <row r="573" spans="2:2">
      <c r="B573" s="119">
        <v>45223</v>
      </c>
    </row>
    <row r="574" spans="2:2">
      <c r="B574" s="119">
        <v>45224</v>
      </c>
    </row>
    <row r="575" spans="2:2">
      <c r="B575" s="119">
        <v>45225</v>
      </c>
    </row>
    <row r="576" spans="2:2">
      <c r="B576" s="119">
        <v>45226</v>
      </c>
    </row>
    <row r="577" spans="2:2">
      <c r="B577" s="119">
        <v>45227</v>
      </c>
    </row>
    <row r="578" spans="2:2">
      <c r="B578" s="119">
        <v>45228</v>
      </c>
    </row>
    <row r="579" spans="2:2">
      <c r="B579" s="119">
        <v>45229</v>
      </c>
    </row>
    <row r="580" spans="2:2">
      <c r="B580" s="119">
        <v>45230</v>
      </c>
    </row>
    <row r="581" spans="2:2">
      <c r="B581" s="119">
        <v>45231</v>
      </c>
    </row>
    <row r="582" spans="2:2">
      <c r="B582" s="119">
        <v>45232</v>
      </c>
    </row>
    <row r="583" spans="2:2">
      <c r="B583" s="119">
        <v>45233</v>
      </c>
    </row>
    <row r="584" spans="2:2">
      <c r="B584" s="119">
        <v>45234</v>
      </c>
    </row>
    <row r="585" spans="2:2">
      <c r="B585" s="119">
        <v>45235</v>
      </c>
    </row>
    <row r="586" spans="2:2">
      <c r="B586" s="119">
        <v>45236</v>
      </c>
    </row>
    <row r="587" spans="2:2">
      <c r="B587" s="119">
        <v>45237</v>
      </c>
    </row>
    <row r="588" spans="2:2">
      <c r="B588" s="119">
        <v>45238</v>
      </c>
    </row>
    <row r="589" spans="2:2">
      <c r="B589" s="119">
        <v>45239</v>
      </c>
    </row>
    <row r="590" spans="2:2">
      <c r="B590" s="119">
        <v>45240</v>
      </c>
    </row>
    <row r="591" spans="2:2">
      <c r="B591" s="119">
        <v>45241</v>
      </c>
    </row>
    <row r="592" spans="2:2">
      <c r="B592" s="119">
        <v>45242</v>
      </c>
    </row>
    <row r="593" spans="2:2">
      <c r="B593" s="119">
        <v>45243</v>
      </c>
    </row>
    <row r="594" spans="2:2">
      <c r="B594" s="119">
        <v>45244</v>
      </c>
    </row>
    <row r="595" spans="2:2">
      <c r="B595" s="119">
        <v>45245</v>
      </c>
    </row>
    <row r="596" spans="2:2">
      <c r="B596" s="119">
        <v>45246</v>
      </c>
    </row>
    <row r="597" spans="2:2">
      <c r="B597" s="119">
        <v>45247</v>
      </c>
    </row>
    <row r="598" spans="2:2">
      <c r="B598" s="119">
        <v>45248</v>
      </c>
    </row>
    <row r="599" spans="2:2">
      <c r="B599" s="119">
        <v>45249</v>
      </c>
    </row>
    <row r="600" spans="2:2">
      <c r="B600" s="119">
        <v>45250</v>
      </c>
    </row>
    <row r="601" spans="2:2">
      <c r="B601" s="119">
        <v>45251</v>
      </c>
    </row>
    <row r="602" spans="2:2">
      <c r="B602" s="119">
        <v>45252</v>
      </c>
    </row>
    <row r="603" spans="2:2">
      <c r="B603" s="119">
        <v>45253</v>
      </c>
    </row>
    <row r="604" spans="2:2">
      <c r="B604" s="119">
        <v>45254</v>
      </c>
    </row>
    <row r="605" spans="2:2">
      <c r="B605" s="119">
        <v>45255</v>
      </c>
    </row>
    <row r="606" spans="2:2">
      <c r="B606" s="119">
        <v>45256</v>
      </c>
    </row>
    <row r="607" spans="2:2">
      <c r="B607" s="119">
        <v>45257</v>
      </c>
    </row>
    <row r="608" spans="2:2">
      <c r="B608" s="119">
        <v>45258</v>
      </c>
    </row>
    <row r="609" spans="2:2">
      <c r="B609" s="119">
        <v>45259</v>
      </c>
    </row>
    <row r="610" spans="2:2">
      <c r="B610" s="119">
        <v>45260</v>
      </c>
    </row>
    <row r="611" spans="2:2">
      <c r="B611" s="119">
        <v>45261</v>
      </c>
    </row>
    <row r="612" spans="2:2">
      <c r="B612" s="119">
        <v>45262</v>
      </c>
    </row>
    <row r="613" spans="2:2">
      <c r="B613" s="119">
        <v>45263</v>
      </c>
    </row>
    <row r="614" spans="2:2">
      <c r="B614" s="119">
        <v>45264</v>
      </c>
    </row>
    <row r="615" spans="2:2">
      <c r="B615" s="119">
        <v>45265</v>
      </c>
    </row>
    <row r="616" spans="2:2">
      <c r="B616" s="119">
        <v>45266</v>
      </c>
    </row>
    <row r="617" spans="2:2">
      <c r="B617" s="119">
        <v>45267</v>
      </c>
    </row>
    <row r="618" spans="2:2">
      <c r="B618" s="119">
        <v>45268</v>
      </c>
    </row>
    <row r="619" spans="2:2">
      <c r="B619" s="119">
        <v>45269</v>
      </c>
    </row>
    <row r="620" spans="2:2">
      <c r="B620" s="119">
        <v>45270</v>
      </c>
    </row>
    <row r="621" spans="2:2">
      <c r="B621" s="119">
        <v>45271</v>
      </c>
    </row>
    <row r="622" spans="2:2">
      <c r="B622" s="119">
        <v>45272</v>
      </c>
    </row>
    <row r="623" spans="2:2">
      <c r="B623" s="119">
        <v>45273</v>
      </c>
    </row>
    <row r="624" spans="2:2">
      <c r="B624" s="119">
        <v>45274</v>
      </c>
    </row>
    <row r="625" spans="2:2">
      <c r="B625" s="119">
        <v>45275</v>
      </c>
    </row>
    <row r="626" spans="2:2">
      <c r="B626" s="119">
        <v>45276</v>
      </c>
    </row>
    <row r="627" spans="2:2">
      <c r="B627" s="119">
        <v>45277</v>
      </c>
    </row>
    <row r="628" spans="2:2">
      <c r="B628" s="119">
        <v>45278</v>
      </c>
    </row>
    <row r="629" spans="2:2">
      <c r="B629" s="119">
        <v>45279</v>
      </c>
    </row>
    <row r="630" spans="2:2">
      <c r="B630" s="119">
        <v>45280</v>
      </c>
    </row>
    <row r="631" spans="2:2">
      <c r="B631" s="119">
        <v>45281</v>
      </c>
    </row>
    <row r="632" spans="2:2">
      <c r="B632" s="119">
        <v>45282</v>
      </c>
    </row>
    <row r="633" spans="2:2">
      <c r="B633" s="119">
        <v>45283</v>
      </c>
    </row>
    <row r="634" spans="2:2">
      <c r="B634" s="119">
        <v>45284</v>
      </c>
    </row>
    <row r="635" spans="2:2">
      <c r="B635" s="119">
        <v>45285</v>
      </c>
    </row>
    <row r="636" spans="2:2">
      <c r="B636" s="119">
        <v>45286</v>
      </c>
    </row>
    <row r="637" spans="2:2">
      <c r="B637" s="119">
        <v>45287</v>
      </c>
    </row>
    <row r="638" spans="2:2">
      <c r="B638" s="119">
        <v>45288</v>
      </c>
    </row>
    <row r="639" spans="2:2">
      <c r="B639" s="119">
        <v>45289</v>
      </c>
    </row>
    <row r="640" spans="2:2">
      <c r="B640" s="119">
        <v>45290</v>
      </c>
    </row>
    <row r="641" spans="2:2">
      <c r="B641" s="119">
        <v>45291</v>
      </c>
    </row>
    <row r="642" spans="2:2">
      <c r="B642" s="119">
        <v>45292</v>
      </c>
    </row>
    <row r="643" spans="2:2">
      <c r="B643" s="119">
        <v>45293</v>
      </c>
    </row>
    <row r="644" spans="2:2">
      <c r="B644" s="119">
        <v>45294</v>
      </c>
    </row>
    <row r="645" spans="2:2">
      <c r="B645" s="119">
        <v>45295</v>
      </c>
    </row>
    <row r="646" spans="2:2">
      <c r="B646" s="119">
        <v>45296</v>
      </c>
    </row>
    <row r="647" spans="2:2">
      <c r="B647" s="119">
        <v>45297</v>
      </c>
    </row>
    <row r="648" spans="2:2">
      <c r="B648" s="119">
        <v>45298</v>
      </c>
    </row>
    <row r="649" spans="2:2">
      <c r="B649" s="119">
        <v>45299</v>
      </c>
    </row>
    <row r="650" spans="2:2">
      <c r="B650" s="119">
        <v>45300</v>
      </c>
    </row>
    <row r="651" spans="2:2">
      <c r="B651" s="119">
        <v>45301</v>
      </c>
    </row>
    <row r="652" spans="2:2">
      <c r="B652" s="119">
        <v>45302</v>
      </c>
    </row>
    <row r="653" spans="2:2">
      <c r="B653" s="119">
        <v>45303</v>
      </c>
    </row>
    <row r="654" spans="2:2">
      <c r="B654" s="119">
        <v>45304</v>
      </c>
    </row>
    <row r="655" spans="2:2">
      <c r="B655" s="119">
        <v>45305</v>
      </c>
    </row>
    <row r="656" spans="2:2">
      <c r="B656" s="119">
        <v>45306</v>
      </c>
    </row>
    <row r="657" spans="2:2">
      <c r="B657" s="119">
        <v>45307</v>
      </c>
    </row>
    <row r="658" spans="2:2">
      <c r="B658" s="119">
        <v>45308</v>
      </c>
    </row>
    <row r="659" spans="2:2">
      <c r="B659" s="119">
        <v>45309</v>
      </c>
    </row>
    <row r="660" spans="2:2">
      <c r="B660" s="119">
        <v>45310</v>
      </c>
    </row>
    <row r="661" spans="2:2">
      <c r="B661" s="119">
        <v>45311</v>
      </c>
    </row>
    <row r="662" spans="2:2">
      <c r="B662" s="119">
        <v>45312</v>
      </c>
    </row>
    <row r="663" spans="2:2">
      <c r="B663" s="119">
        <v>45313</v>
      </c>
    </row>
    <row r="664" spans="2:2">
      <c r="B664" s="119">
        <v>45314</v>
      </c>
    </row>
    <row r="665" spans="2:2">
      <c r="B665" s="119">
        <v>45315</v>
      </c>
    </row>
    <row r="666" spans="2:2">
      <c r="B666" s="119">
        <v>45316</v>
      </c>
    </row>
    <row r="667" spans="2:2">
      <c r="B667" s="119">
        <v>45317</v>
      </c>
    </row>
    <row r="668" spans="2:2">
      <c r="B668" s="119">
        <v>45318</v>
      </c>
    </row>
    <row r="669" spans="2:2">
      <c r="B669" s="119">
        <v>45319</v>
      </c>
    </row>
    <row r="670" spans="2:2">
      <c r="B670" s="119">
        <v>45320</v>
      </c>
    </row>
    <row r="671" spans="2:2">
      <c r="B671" s="119">
        <v>45321</v>
      </c>
    </row>
    <row r="672" spans="2:2">
      <c r="B672" s="119">
        <v>45322</v>
      </c>
    </row>
    <row r="673" spans="2:2">
      <c r="B673" s="119">
        <v>45323</v>
      </c>
    </row>
    <row r="674" spans="2:2">
      <c r="B674" s="119">
        <v>45324</v>
      </c>
    </row>
    <row r="675" spans="2:2">
      <c r="B675" s="119">
        <v>45325</v>
      </c>
    </row>
    <row r="676" spans="2:2">
      <c r="B676" s="119">
        <v>45326</v>
      </c>
    </row>
    <row r="677" spans="2:2">
      <c r="B677" s="119">
        <v>45327</v>
      </c>
    </row>
    <row r="678" spans="2:2">
      <c r="B678" s="119">
        <v>45328</v>
      </c>
    </row>
    <row r="679" spans="2:2">
      <c r="B679" s="119">
        <v>45329</v>
      </c>
    </row>
    <row r="680" spans="2:2">
      <c r="B680" s="119">
        <v>45330</v>
      </c>
    </row>
    <row r="681" spans="2:2">
      <c r="B681" s="119">
        <v>45331</v>
      </c>
    </row>
    <row r="682" spans="2:2">
      <c r="B682" s="119">
        <v>45332</v>
      </c>
    </row>
    <row r="683" spans="2:2">
      <c r="B683" s="119">
        <v>45333</v>
      </c>
    </row>
    <row r="684" spans="2:2">
      <c r="B684" s="119">
        <v>45334</v>
      </c>
    </row>
    <row r="685" spans="2:2">
      <c r="B685" s="119">
        <v>45335</v>
      </c>
    </row>
    <row r="686" spans="2:2">
      <c r="B686" s="119">
        <v>45336</v>
      </c>
    </row>
    <row r="687" spans="2:2">
      <c r="B687" s="119">
        <v>45337</v>
      </c>
    </row>
    <row r="688" spans="2:2">
      <c r="B688" s="119">
        <v>45338</v>
      </c>
    </row>
    <row r="689" spans="2:2">
      <c r="B689" s="119">
        <v>45339</v>
      </c>
    </row>
    <row r="690" spans="2:2">
      <c r="B690" s="119">
        <v>45340</v>
      </c>
    </row>
    <row r="691" spans="2:2">
      <c r="B691" s="119">
        <v>45341</v>
      </c>
    </row>
    <row r="692" spans="2:2">
      <c r="B692" s="119">
        <v>45342</v>
      </c>
    </row>
    <row r="693" spans="2:2">
      <c r="B693" s="119">
        <v>45343</v>
      </c>
    </row>
    <row r="694" spans="2:2">
      <c r="B694" s="119">
        <v>45344</v>
      </c>
    </row>
    <row r="695" spans="2:2">
      <c r="B695" s="119">
        <v>45345</v>
      </c>
    </row>
    <row r="696" spans="2:2">
      <c r="B696" s="119">
        <v>45346</v>
      </c>
    </row>
    <row r="697" spans="2:2">
      <c r="B697" s="119">
        <v>45347</v>
      </c>
    </row>
    <row r="698" spans="2:2">
      <c r="B698" s="119">
        <v>45348</v>
      </c>
    </row>
    <row r="699" spans="2:2">
      <c r="B699" s="119">
        <v>45349</v>
      </c>
    </row>
    <row r="700" spans="2:2">
      <c r="B700" s="119">
        <v>45350</v>
      </c>
    </row>
    <row r="701" spans="2:2">
      <c r="B701" s="119">
        <v>45351</v>
      </c>
    </row>
    <row r="702" spans="2:2">
      <c r="B702" s="119">
        <v>45352</v>
      </c>
    </row>
    <row r="703" spans="2:2">
      <c r="B703" s="119">
        <v>45353</v>
      </c>
    </row>
    <row r="704" spans="2:2">
      <c r="B704" s="119">
        <v>45354</v>
      </c>
    </row>
    <row r="705" spans="2:2">
      <c r="B705" s="119">
        <v>45355</v>
      </c>
    </row>
    <row r="706" spans="2:2">
      <c r="B706" s="119">
        <v>45356</v>
      </c>
    </row>
    <row r="707" spans="2:2">
      <c r="B707" s="119">
        <v>45357</v>
      </c>
    </row>
    <row r="708" spans="2:2">
      <c r="B708" s="119">
        <v>45358</v>
      </c>
    </row>
    <row r="709" spans="2:2">
      <c r="B709" s="119">
        <v>45359</v>
      </c>
    </row>
    <row r="710" spans="2:2">
      <c r="B710" s="119">
        <v>45360</v>
      </c>
    </row>
    <row r="711" spans="2:2">
      <c r="B711" s="119">
        <v>45361</v>
      </c>
    </row>
    <row r="712" spans="2:2">
      <c r="B712" s="119">
        <v>45362</v>
      </c>
    </row>
    <row r="713" spans="2:2">
      <c r="B713" s="119">
        <v>45363</v>
      </c>
    </row>
    <row r="714" spans="2:2">
      <c r="B714" s="119">
        <v>45364</v>
      </c>
    </row>
    <row r="715" spans="2:2">
      <c r="B715" s="119">
        <v>45365</v>
      </c>
    </row>
    <row r="716" spans="2:2">
      <c r="B716" s="119">
        <v>45366</v>
      </c>
    </row>
    <row r="717" spans="2:2">
      <c r="B717" s="119">
        <v>45367</v>
      </c>
    </row>
    <row r="718" spans="2:2">
      <c r="B718" s="119">
        <v>45368</v>
      </c>
    </row>
    <row r="719" spans="2:2">
      <c r="B719" s="119">
        <v>45369</v>
      </c>
    </row>
    <row r="720" spans="2:2">
      <c r="B720" s="119">
        <v>45370</v>
      </c>
    </row>
    <row r="721" spans="2:2">
      <c r="B721" s="119">
        <v>45371</v>
      </c>
    </row>
    <row r="722" spans="2:2">
      <c r="B722" s="119">
        <v>45372</v>
      </c>
    </row>
    <row r="723" spans="2:2">
      <c r="B723" s="119">
        <v>45373</v>
      </c>
    </row>
    <row r="724" spans="2:2">
      <c r="B724" s="119">
        <v>45374</v>
      </c>
    </row>
    <row r="725" spans="2:2">
      <c r="B725" s="119">
        <v>45375</v>
      </c>
    </row>
    <row r="726" spans="2:2">
      <c r="B726" s="119">
        <v>45376</v>
      </c>
    </row>
    <row r="727" spans="2:2">
      <c r="B727" s="119">
        <v>45377</v>
      </c>
    </row>
    <row r="728" spans="2:2">
      <c r="B728" s="119">
        <v>45378</v>
      </c>
    </row>
    <row r="729" spans="2:2">
      <c r="B729" s="119">
        <v>45379</v>
      </c>
    </row>
    <row r="730" spans="2:2">
      <c r="B730" s="119">
        <v>45380</v>
      </c>
    </row>
    <row r="731" spans="2:2">
      <c r="B731" s="119">
        <v>45381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topLeftCell="B28" zoomScale="55" zoomScaleNormal="70" zoomScaleSheetLayoutView="55" zoomScalePageLayoutView="70" workbookViewId="0"/>
  </sheetViews>
  <sheetFormatPr defaultColWidth="9" defaultRowHeight="14.4" outlineLevelRow="1" outlineLevelCol="1"/>
  <cols>
    <col min="1" max="2" width="4.59765625" style="29" customWidth="1"/>
    <col min="3" max="3" width="13.796875" style="29" customWidth="1"/>
    <col min="4" max="4" width="3.796875" style="29" customWidth="1"/>
    <col min="5" max="5" width="35.59765625" style="29" customWidth="1"/>
    <col min="6" max="6" width="23.19921875" style="29" customWidth="1"/>
    <col min="7" max="8" width="16.296875" style="29" hidden="1" customWidth="1" outlineLevel="1"/>
    <col min="9" max="9" width="60.796875" style="29" customWidth="1" collapsed="1"/>
    <col min="10" max="10" width="27.5" style="29" customWidth="1"/>
    <col min="11" max="11" width="26.09765625" style="29" customWidth="1"/>
    <col min="12" max="12" width="15.5" style="29" customWidth="1"/>
    <col min="13" max="13" width="49.09765625" style="29" customWidth="1"/>
    <col min="14" max="14" width="15.69921875" style="29" customWidth="1"/>
    <col min="15" max="15" width="2.19921875" style="29" customWidth="1"/>
    <col min="16" max="16384" width="9" style="29"/>
  </cols>
  <sheetData>
    <row r="1" spans="1:14" ht="62.25" customHeight="1">
      <c r="A1" s="88" t="s">
        <v>178</v>
      </c>
      <c r="B1" s="87"/>
      <c r="C1" s="86"/>
      <c r="I1" s="85"/>
      <c r="K1" s="83"/>
      <c r="L1" s="84"/>
      <c r="M1" s="83"/>
    </row>
    <row r="2" spans="1:14" ht="55.5" customHeight="1">
      <c r="A2" s="82" t="s">
        <v>177</v>
      </c>
      <c r="B2" s="81"/>
      <c r="C2" s="80"/>
      <c r="D2" s="80"/>
      <c r="E2" s="80"/>
      <c r="F2" s="80"/>
      <c r="G2" s="80"/>
      <c r="H2" s="80"/>
      <c r="I2" s="80"/>
      <c r="J2" s="80"/>
      <c r="K2" s="79"/>
      <c r="L2" s="79"/>
      <c r="M2" s="79"/>
      <c r="N2" s="78"/>
    </row>
    <row r="3" spans="1:14" ht="30" customHeight="1">
      <c r="A3" s="77"/>
      <c r="B3" s="76"/>
      <c r="C3" s="75"/>
      <c r="D3" s="75"/>
      <c r="E3" s="75"/>
      <c r="F3" s="75"/>
      <c r="G3" s="75"/>
      <c r="H3" s="75"/>
      <c r="I3" s="276" t="s">
        <v>176</v>
      </c>
      <c r="J3" s="277"/>
      <c r="K3" s="277"/>
      <c r="L3" s="277"/>
      <c r="M3" s="277"/>
      <c r="N3" s="278"/>
    </row>
    <row r="4" spans="1:14" ht="367.5" customHeight="1">
      <c r="A4" s="74"/>
      <c r="B4" s="73"/>
      <c r="C4" s="279" t="s">
        <v>175</v>
      </c>
      <c r="D4" s="280"/>
      <c r="E4" s="280"/>
      <c r="F4" s="281"/>
      <c r="G4" s="284" t="s">
        <v>174</v>
      </c>
      <c r="H4" s="284"/>
      <c r="I4" s="285" t="s">
        <v>173</v>
      </c>
      <c r="J4" s="286"/>
      <c r="K4" s="287" t="s">
        <v>172</v>
      </c>
      <c r="L4" s="288"/>
      <c r="M4" s="291" t="s">
        <v>171</v>
      </c>
      <c r="N4" s="291"/>
    </row>
    <row r="5" spans="1:14" ht="64.5" customHeight="1">
      <c r="A5" s="72"/>
      <c r="B5" s="71"/>
      <c r="C5" s="282"/>
      <c r="D5" s="282"/>
      <c r="E5" s="282"/>
      <c r="F5" s="283"/>
      <c r="G5" s="70" t="s">
        <v>170</v>
      </c>
      <c r="H5" s="70" t="s">
        <v>169</v>
      </c>
      <c r="I5" s="292" t="s">
        <v>168</v>
      </c>
      <c r="J5" s="293"/>
      <c r="K5" s="289"/>
      <c r="L5" s="290"/>
      <c r="M5" s="294" t="s">
        <v>168</v>
      </c>
      <c r="N5" s="294"/>
    </row>
    <row r="6" spans="1:14" ht="36" customHeight="1">
      <c r="A6" s="57"/>
      <c r="B6" s="56"/>
      <c r="C6" s="295" t="s">
        <v>167</v>
      </c>
      <c r="D6" s="53">
        <v>1</v>
      </c>
      <c r="E6" s="275" t="s">
        <v>166</v>
      </c>
      <c r="F6" s="53" t="s">
        <v>163</v>
      </c>
      <c r="G6" s="69">
        <v>5365</v>
      </c>
      <c r="H6" s="68"/>
      <c r="I6" s="67">
        <f t="shared" ref="I6:I13" si="0">ROUND(G6*10%,0)</f>
        <v>537</v>
      </c>
      <c r="J6" s="48" t="s">
        <v>146</v>
      </c>
      <c r="K6" s="49">
        <v>537</v>
      </c>
      <c r="L6" s="66" t="s">
        <v>146</v>
      </c>
      <c r="M6" s="49">
        <f t="shared" ref="M6:M13" si="1">ROUND(G6*5%,0)</f>
        <v>268</v>
      </c>
      <c r="N6" s="48" t="s">
        <v>146</v>
      </c>
    </row>
    <row r="7" spans="1:14" ht="36" customHeight="1">
      <c r="A7" s="57"/>
      <c r="B7" s="56"/>
      <c r="C7" s="295"/>
      <c r="D7" s="53">
        <v>2</v>
      </c>
      <c r="E7" s="275"/>
      <c r="F7" s="53" t="s">
        <v>162</v>
      </c>
      <c r="G7" s="58">
        <v>6836</v>
      </c>
      <c r="H7" s="52"/>
      <c r="I7" s="50">
        <f t="shared" si="0"/>
        <v>684</v>
      </c>
      <c r="J7" s="48" t="s">
        <v>146</v>
      </c>
      <c r="K7" s="49">
        <v>684</v>
      </c>
      <c r="L7" s="66" t="s">
        <v>146</v>
      </c>
      <c r="M7" s="49">
        <f t="shared" si="1"/>
        <v>342</v>
      </c>
      <c r="N7" s="48" t="s">
        <v>146</v>
      </c>
    </row>
    <row r="8" spans="1:14" ht="36" customHeight="1">
      <c r="A8" s="57"/>
      <c r="B8" s="56"/>
      <c r="C8" s="295"/>
      <c r="D8" s="53">
        <v>3</v>
      </c>
      <c r="E8" s="275"/>
      <c r="F8" s="53" t="s">
        <v>161</v>
      </c>
      <c r="G8" s="58">
        <v>8894</v>
      </c>
      <c r="H8" s="52"/>
      <c r="I8" s="50">
        <f t="shared" si="0"/>
        <v>889</v>
      </c>
      <c r="J8" s="48" t="s">
        <v>146</v>
      </c>
      <c r="K8" s="49">
        <v>889</v>
      </c>
      <c r="L8" s="66" t="s">
        <v>146</v>
      </c>
      <c r="M8" s="49">
        <f t="shared" si="1"/>
        <v>445</v>
      </c>
      <c r="N8" s="48" t="s">
        <v>146</v>
      </c>
    </row>
    <row r="9" spans="1:14" ht="36" customHeight="1">
      <c r="A9" s="57"/>
      <c r="B9" s="56"/>
      <c r="C9" s="295"/>
      <c r="D9" s="53">
        <v>4</v>
      </c>
      <c r="E9" s="296" t="s">
        <v>18</v>
      </c>
      <c r="F9" s="296"/>
      <c r="G9" s="58">
        <v>2306</v>
      </c>
      <c r="H9" s="52"/>
      <c r="I9" s="50">
        <f t="shared" si="0"/>
        <v>231</v>
      </c>
      <c r="J9" s="48" t="s">
        <v>146</v>
      </c>
      <c r="K9" s="49">
        <v>231</v>
      </c>
      <c r="L9" s="66" t="s">
        <v>146</v>
      </c>
      <c r="M9" s="49">
        <f t="shared" si="1"/>
        <v>115</v>
      </c>
      <c r="N9" s="48" t="s">
        <v>146</v>
      </c>
    </row>
    <row r="10" spans="1:14" ht="36" customHeight="1">
      <c r="A10" s="57"/>
      <c r="B10" s="56"/>
      <c r="C10" s="295"/>
      <c r="D10" s="53">
        <v>5</v>
      </c>
      <c r="E10" s="275" t="s">
        <v>165</v>
      </c>
      <c r="F10" s="275"/>
      <c r="G10" s="58">
        <v>2259</v>
      </c>
      <c r="H10" s="52"/>
      <c r="I10" s="50">
        <f t="shared" si="0"/>
        <v>226</v>
      </c>
      <c r="J10" s="48" t="s">
        <v>146</v>
      </c>
      <c r="K10" s="49">
        <v>226</v>
      </c>
      <c r="L10" s="66" t="s">
        <v>146</v>
      </c>
      <c r="M10" s="49">
        <f t="shared" si="1"/>
        <v>113</v>
      </c>
      <c r="N10" s="48" t="s">
        <v>146</v>
      </c>
    </row>
    <row r="11" spans="1:14" ht="36" customHeight="1">
      <c r="A11" s="57"/>
      <c r="B11" s="56"/>
      <c r="C11" s="295"/>
      <c r="D11" s="53">
        <v>6</v>
      </c>
      <c r="E11" s="275" t="s">
        <v>164</v>
      </c>
      <c r="F11" s="53" t="s">
        <v>163</v>
      </c>
      <c r="G11" s="58">
        <v>5644</v>
      </c>
      <c r="H11" s="52"/>
      <c r="I11" s="50">
        <f t="shared" si="0"/>
        <v>564</v>
      </c>
      <c r="J11" s="48" t="s">
        <v>146</v>
      </c>
      <c r="K11" s="49">
        <v>564</v>
      </c>
      <c r="L11" s="66" t="s">
        <v>146</v>
      </c>
      <c r="M11" s="49">
        <f t="shared" si="1"/>
        <v>282</v>
      </c>
      <c r="N11" s="48" t="s">
        <v>146</v>
      </c>
    </row>
    <row r="12" spans="1:14" ht="36" customHeight="1">
      <c r="A12" s="57"/>
      <c r="B12" s="56"/>
      <c r="C12" s="295"/>
      <c r="D12" s="53">
        <v>7</v>
      </c>
      <c r="E12" s="275"/>
      <c r="F12" s="53" t="s">
        <v>162</v>
      </c>
      <c r="G12" s="52">
        <v>7095</v>
      </c>
      <c r="H12" s="52"/>
      <c r="I12" s="50">
        <f t="shared" si="0"/>
        <v>710</v>
      </c>
      <c r="J12" s="48" t="s">
        <v>146</v>
      </c>
      <c r="K12" s="49">
        <v>710</v>
      </c>
      <c r="L12" s="66" t="s">
        <v>146</v>
      </c>
      <c r="M12" s="49">
        <f t="shared" si="1"/>
        <v>355</v>
      </c>
      <c r="N12" s="48" t="s">
        <v>146</v>
      </c>
    </row>
    <row r="13" spans="1:14" ht="36" customHeight="1">
      <c r="A13" s="57"/>
      <c r="B13" s="56"/>
      <c r="C13" s="295"/>
      <c r="D13" s="53">
        <v>8</v>
      </c>
      <c r="E13" s="275"/>
      <c r="F13" s="53" t="s">
        <v>161</v>
      </c>
      <c r="G13" s="52">
        <v>11334</v>
      </c>
      <c r="H13" s="52"/>
      <c r="I13" s="50">
        <f t="shared" si="0"/>
        <v>1133</v>
      </c>
      <c r="J13" s="48" t="s">
        <v>146</v>
      </c>
      <c r="K13" s="49">
        <v>1133</v>
      </c>
      <c r="L13" s="66" t="s">
        <v>146</v>
      </c>
      <c r="M13" s="49">
        <f t="shared" si="1"/>
        <v>567</v>
      </c>
      <c r="N13" s="48" t="s">
        <v>146</v>
      </c>
    </row>
    <row r="14" spans="1:14" ht="36" customHeight="1">
      <c r="A14" s="57"/>
      <c r="B14" s="56"/>
      <c r="C14" s="65" t="s">
        <v>160</v>
      </c>
      <c r="D14" s="53">
        <v>9</v>
      </c>
      <c r="E14" s="275" t="s">
        <v>159</v>
      </c>
      <c r="F14" s="275"/>
      <c r="G14" s="52">
        <v>4440</v>
      </c>
      <c r="H14" s="51">
        <v>16.600000000000001</v>
      </c>
      <c r="I14" s="50">
        <f>ROUND(G14/H14*10%,0)</f>
        <v>27</v>
      </c>
      <c r="J14" s="48" t="s">
        <v>139</v>
      </c>
      <c r="K14" s="49" t="s">
        <v>140</v>
      </c>
      <c r="L14" s="48"/>
      <c r="M14" s="49">
        <f>ROUND(G14/H14*5%,0)</f>
        <v>13</v>
      </c>
      <c r="N14" s="48" t="s">
        <v>139</v>
      </c>
    </row>
    <row r="15" spans="1:14" ht="36" customHeight="1">
      <c r="A15" s="57"/>
      <c r="B15" s="56"/>
      <c r="C15" s="295" t="s">
        <v>158</v>
      </c>
      <c r="D15" s="53">
        <v>10</v>
      </c>
      <c r="E15" s="275" t="s">
        <v>157</v>
      </c>
      <c r="F15" s="275"/>
      <c r="G15" s="58">
        <v>2464</v>
      </c>
      <c r="H15" s="52"/>
      <c r="I15" s="50">
        <f t="shared" ref="I15:I21" si="2">ROUND(G15*10%*1.3,0)</f>
        <v>320</v>
      </c>
      <c r="J15" s="48" t="s">
        <v>146</v>
      </c>
      <c r="K15" s="49" t="s">
        <v>140</v>
      </c>
      <c r="L15" s="48"/>
      <c r="M15" s="49">
        <f t="shared" ref="M15:M23" si="3">ROUND(G15*5%*1.3,0)</f>
        <v>160</v>
      </c>
      <c r="N15" s="48" t="s">
        <v>146</v>
      </c>
    </row>
    <row r="16" spans="1:14" ht="36" customHeight="1">
      <c r="A16" s="57"/>
      <c r="B16" s="56"/>
      <c r="C16" s="295"/>
      <c r="D16" s="53">
        <v>11</v>
      </c>
      <c r="E16" s="275" t="s">
        <v>156</v>
      </c>
      <c r="F16" s="275"/>
      <c r="G16" s="58">
        <v>2604</v>
      </c>
      <c r="H16" s="52"/>
      <c r="I16" s="50">
        <f t="shared" si="2"/>
        <v>339</v>
      </c>
      <c r="J16" s="48" t="s">
        <v>146</v>
      </c>
      <c r="K16" s="49" t="s">
        <v>140</v>
      </c>
      <c r="L16" s="48"/>
      <c r="M16" s="49">
        <f t="shared" si="3"/>
        <v>169</v>
      </c>
      <c r="N16" s="48" t="s">
        <v>146</v>
      </c>
    </row>
    <row r="17" spans="1:14" ht="36" customHeight="1">
      <c r="A17" s="57"/>
      <c r="B17" s="56"/>
      <c r="C17" s="295"/>
      <c r="D17" s="53">
        <v>12</v>
      </c>
      <c r="E17" s="275" t="s">
        <v>155</v>
      </c>
      <c r="F17" s="275"/>
      <c r="G17" s="58">
        <v>2395</v>
      </c>
      <c r="H17" s="52"/>
      <c r="I17" s="50">
        <f t="shared" si="2"/>
        <v>311</v>
      </c>
      <c r="J17" s="48" t="s">
        <v>146</v>
      </c>
      <c r="K17" s="49" t="s">
        <v>140</v>
      </c>
      <c r="L17" s="48"/>
      <c r="M17" s="49">
        <f t="shared" si="3"/>
        <v>156</v>
      </c>
      <c r="N17" s="48" t="s">
        <v>146</v>
      </c>
    </row>
    <row r="18" spans="1:14" ht="36" customHeight="1">
      <c r="A18" s="57"/>
      <c r="B18" s="56"/>
      <c r="C18" s="295"/>
      <c r="D18" s="53">
        <v>13</v>
      </c>
      <c r="E18" s="275" t="s">
        <v>154</v>
      </c>
      <c r="F18" s="275"/>
      <c r="G18" s="58">
        <v>1050</v>
      </c>
      <c r="H18" s="52"/>
      <c r="I18" s="50">
        <f t="shared" si="2"/>
        <v>137</v>
      </c>
      <c r="J18" s="48" t="s">
        <v>146</v>
      </c>
      <c r="K18" s="49" t="s">
        <v>140</v>
      </c>
      <c r="L18" s="48"/>
      <c r="M18" s="49">
        <f t="shared" si="3"/>
        <v>68</v>
      </c>
      <c r="N18" s="48" t="s">
        <v>146</v>
      </c>
    </row>
    <row r="19" spans="1:14" ht="36" customHeight="1">
      <c r="A19" s="57"/>
      <c r="B19" s="56"/>
      <c r="C19" s="295"/>
      <c r="D19" s="53">
        <v>14</v>
      </c>
      <c r="E19" s="275" t="s">
        <v>153</v>
      </c>
      <c r="F19" s="275"/>
      <c r="G19" s="58">
        <v>3904</v>
      </c>
      <c r="H19" s="52"/>
      <c r="I19" s="50">
        <f t="shared" si="2"/>
        <v>508</v>
      </c>
      <c r="J19" s="48" t="s">
        <v>146</v>
      </c>
      <c r="K19" s="49" t="s">
        <v>140</v>
      </c>
      <c r="L19" s="48"/>
      <c r="M19" s="49">
        <f t="shared" si="3"/>
        <v>254</v>
      </c>
      <c r="N19" s="48" t="s">
        <v>146</v>
      </c>
    </row>
    <row r="20" spans="1:14" ht="36" customHeight="1">
      <c r="A20" s="57"/>
      <c r="B20" s="56"/>
      <c r="C20" s="295"/>
      <c r="D20" s="53">
        <v>15</v>
      </c>
      <c r="E20" s="275" t="s">
        <v>152</v>
      </c>
      <c r="F20" s="275"/>
      <c r="G20" s="58">
        <v>1566</v>
      </c>
      <c r="H20" s="52"/>
      <c r="I20" s="50">
        <f t="shared" si="2"/>
        <v>204</v>
      </c>
      <c r="J20" s="48" t="s">
        <v>146</v>
      </c>
      <c r="K20" s="49" t="s">
        <v>140</v>
      </c>
      <c r="L20" s="48"/>
      <c r="M20" s="49">
        <f t="shared" si="3"/>
        <v>102</v>
      </c>
      <c r="N20" s="48" t="s">
        <v>146</v>
      </c>
    </row>
    <row r="21" spans="1:14" ht="36" customHeight="1">
      <c r="A21" s="57"/>
      <c r="B21" s="56"/>
      <c r="C21" s="295"/>
      <c r="D21" s="53">
        <v>16</v>
      </c>
      <c r="E21" s="275" t="s">
        <v>151</v>
      </c>
      <c r="F21" s="275"/>
      <c r="G21" s="58">
        <v>1141</v>
      </c>
      <c r="H21" s="52"/>
      <c r="I21" s="50">
        <f t="shared" si="2"/>
        <v>148</v>
      </c>
      <c r="J21" s="48" t="s">
        <v>146</v>
      </c>
      <c r="K21" s="49" t="s">
        <v>140</v>
      </c>
      <c r="L21" s="48"/>
      <c r="M21" s="49">
        <f t="shared" si="3"/>
        <v>74</v>
      </c>
      <c r="N21" s="48" t="s">
        <v>146</v>
      </c>
    </row>
    <row r="22" spans="1:14" s="64" customFormat="1" ht="36" customHeight="1" outlineLevel="1">
      <c r="A22" s="57"/>
      <c r="B22" s="56"/>
      <c r="C22" s="295"/>
      <c r="D22" s="53">
        <v>17</v>
      </c>
      <c r="E22" s="275" t="s">
        <v>150</v>
      </c>
      <c r="F22" s="275"/>
      <c r="G22" s="58">
        <v>4335</v>
      </c>
      <c r="H22" s="52"/>
      <c r="I22" s="49" t="s">
        <v>140</v>
      </c>
      <c r="J22" s="48"/>
      <c r="K22" s="49" t="s">
        <v>140</v>
      </c>
      <c r="L22" s="48"/>
      <c r="M22" s="49">
        <f t="shared" si="3"/>
        <v>282</v>
      </c>
      <c r="N22" s="48" t="s">
        <v>146</v>
      </c>
    </row>
    <row r="23" spans="1:14" s="59" customFormat="1" ht="36" customHeight="1" outlineLevel="1">
      <c r="A23" s="63"/>
      <c r="B23" s="62"/>
      <c r="C23" s="295"/>
      <c r="D23" s="53">
        <v>18</v>
      </c>
      <c r="E23" s="297" t="s">
        <v>31</v>
      </c>
      <c r="F23" s="297"/>
      <c r="G23" s="61">
        <v>252.12364423314503</v>
      </c>
      <c r="H23" s="60"/>
      <c r="I23" s="50">
        <f>G23*10%*1.3</f>
        <v>32.776073750308854</v>
      </c>
      <c r="J23" s="48" t="s">
        <v>146</v>
      </c>
      <c r="K23" s="49" t="s">
        <v>140</v>
      </c>
      <c r="L23" s="48"/>
      <c r="M23" s="49">
        <f t="shared" si="3"/>
        <v>16</v>
      </c>
      <c r="N23" s="48" t="s">
        <v>146</v>
      </c>
    </row>
    <row r="24" spans="1:14" ht="36" customHeight="1">
      <c r="A24" s="57"/>
      <c r="B24" s="56"/>
      <c r="C24" s="299" t="s">
        <v>149</v>
      </c>
      <c r="D24" s="53">
        <v>19</v>
      </c>
      <c r="E24" s="275" t="s">
        <v>148</v>
      </c>
      <c r="F24" s="275"/>
      <c r="G24" s="58">
        <v>4746</v>
      </c>
      <c r="H24" s="52"/>
      <c r="I24" s="50">
        <f>ROUND(G24*10%,0)</f>
        <v>475</v>
      </c>
      <c r="J24" s="48" t="s">
        <v>146</v>
      </c>
      <c r="K24" s="49" t="s">
        <v>140</v>
      </c>
      <c r="L24" s="48"/>
      <c r="M24" s="49">
        <f>ROUND(G24*5%,0)</f>
        <v>237</v>
      </c>
      <c r="N24" s="48" t="s">
        <v>146</v>
      </c>
    </row>
    <row r="25" spans="1:14" ht="36" customHeight="1">
      <c r="A25" s="57"/>
      <c r="B25" s="56"/>
      <c r="C25" s="299"/>
      <c r="D25" s="53">
        <v>20</v>
      </c>
      <c r="E25" s="275" t="s">
        <v>147</v>
      </c>
      <c r="F25" s="275"/>
      <c r="G25" s="58">
        <v>6383</v>
      </c>
      <c r="H25" s="52"/>
      <c r="I25" s="50">
        <f>ROUND(G25*10%,0)</f>
        <v>638</v>
      </c>
      <c r="J25" s="48" t="s">
        <v>146</v>
      </c>
      <c r="K25" s="49" t="s">
        <v>140</v>
      </c>
      <c r="L25" s="48"/>
      <c r="M25" s="49">
        <f>ROUND(G25*5%,0)</f>
        <v>319</v>
      </c>
      <c r="N25" s="48" t="s">
        <v>146</v>
      </c>
    </row>
    <row r="26" spans="1:14" ht="36" customHeight="1">
      <c r="A26" s="57"/>
      <c r="B26" s="56"/>
      <c r="C26" s="299" t="s">
        <v>145</v>
      </c>
      <c r="D26" s="53">
        <v>21</v>
      </c>
      <c r="E26" s="275" t="s">
        <v>34</v>
      </c>
      <c r="F26" s="275"/>
      <c r="G26" s="58">
        <v>26260</v>
      </c>
      <c r="H26" s="51">
        <v>69.8</v>
      </c>
      <c r="I26" s="50">
        <f t="shared" ref="I26:I33" si="4">ROUND(G26/H26*10%,0)</f>
        <v>38</v>
      </c>
      <c r="J26" s="48" t="s">
        <v>139</v>
      </c>
      <c r="K26" s="49" t="s">
        <v>140</v>
      </c>
      <c r="L26" s="48"/>
      <c r="M26" s="49">
        <f t="shared" ref="M26:M33" si="5">ROUND(G26/H26*5%,0)</f>
        <v>19</v>
      </c>
      <c r="N26" s="48" t="s">
        <v>139</v>
      </c>
    </row>
    <row r="27" spans="1:14" ht="36" customHeight="1">
      <c r="A27" s="57"/>
      <c r="B27" s="56"/>
      <c r="C27" s="299"/>
      <c r="D27" s="53">
        <v>22</v>
      </c>
      <c r="E27" s="275" t="s">
        <v>35</v>
      </c>
      <c r="F27" s="275"/>
      <c r="G27" s="58">
        <v>10182</v>
      </c>
      <c r="H27" s="51">
        <v>25.5</v>
      </c>
      <c r="I27" s="50">
        <f t="shared" si="4"/>
        <v>40</v>
      </c>
      <c r="J27" s="48" t="s">
        <v>139</v>
      </c>
      <c r="K27" s="49" t="s">
        <v>140</v>
      </c>
      <c r="L27" s="48"/>
      <c r="M27" s="49">
        <f t="shared" si="5"/>
        <v>20</v>
      </c>
      <c r="N27" s="48" t="s">
        <v>139</v>
      </c>
    </row>
    <row r="28" spans="1:14" ht="36" customHeight="1">
      <c r="A28" s="57"/>
      <c r="B28" s="56"/>
      <c r="C28" s="299"/>
      <c r="D28" s="53">
        <v>23</v>
      </c>
      <c r="E28" s="275" t="s">
        <v>36</v>
      </c>
      <c r="F28" s="275"/>
      <c r="G28" s="58">
        <v>33213</v>
      </c>
      <c r="H28" s="51">
        <v>88.3</v>
      </c>
      <c r="I28" s="50">
        <f t="shared" si="4"/>
        <v>38</v>
      </c>
      <c r="J28" s="48" t="s">
        <v>139</v>
      </c>
      <c r="K28" s="49" t="s">
        <v>140</v>
      </c>
      <c r="L28" s="48"/>
      <c r="M28" s="49">
        <f t="shared" si="5"/>
        <v>19</v>
      </c>
      <c r="N28" s="48" t="s">
        <v>139</v>
      </c>
    </row>
    <row r="29" spans="1:14" ht="36" customHeight="1">
      <c r="A29" s="57"/>
      <c r="B29" s="56"/>
      <c r="C29" s="299"/>
      <c r="D29" s="53">
        <v>24</v>
      </c>
      <c r="E29" s="275" t="s">
        <v>144</v>
      </c>
      <c r="F29" s="275"/>
      <c r="G29" s="58">
        <v>32943</v>
      </c>
      <c r="H29" s="51">
        <v>68.900000000000006</v>
      </c>
      <c r="I29" s="50">
        <f t="shared" si="4"/>
        <v>48</v>
      </c>
      <c r="J29" s="48" t="s">
        <v>139</v>
      </c>
      <c r="K29" s="49" t="s">
        <v>140</v>
      </c>
      <c r="L29" s="48"/>
      <c r="M29" s="49">
        <f t="shared" si="5"/>
        <v>24</v>
      </c>
      <c r="N29" s="48" t="s">
        <v>139</v>
      </c>
    </row>
    <row r="30" spans="1:14" ht="36" customHeight="1">
      <c r="A30" s="57"/>
      <c r="B30" s="56"/>
      <c r="C30" s="299"/>
      <c r="D30" s="53">
        <v>25</v>
      </c>
      <c r="E30" s="275" t="s">
        <v>143</v>
      </c>
      <c r="F30" s="275"/>
      <c r="G30" s="58">
        <v>29098</v>
      </c>
      <c r="H30" s="51">
        <v>68.2</v>
      </c>
      <c r="I30" s="50">
        <f t="shared" si="4"/>
        <v>43</v>
      </c>
      <c r="J30" s="48" t="s">
        <v>139</v>
      </c>
      <c r="K30" s="49" t="s">
        <v>140</v>
      </c>
      <c r="L30" s="48"/>
      <c r="M30" s="49">
        <f t="shared" si="5"/>
        <v>21</v>
      </c>
      <c r="N30" s="48" t="s">
        <v>139</v>
      </c>
    </row>
    <row r="31" spans="1:14" ht="36" customHeight="1">
      <c r="A31" s="57"/>
      <c r="B31" s="56"/>
      <c r="C31" s="299"/>
      <c r="D31" s="53">
        <v>26</v>
      </c>
      <c r="E31" s="275" t="s">
        <v>39</v>
      </c>
      <c r="F31" s="275"/>
      <c r="G31" s="58">
        <v>5499</v>
      </c>
      <c r="H31" s="51">
        <v>15.1</v>
      </c>
      <c r="I31" s="50">
        <f t="shared" si="4"/>
        <v>36</v>
      </c>
      <c r="J31" s="48" t="s">
        <v>139</v>
      </c>
      <c r="K31" s="49" t="s">
        <v>140</v>
      </c>
      <c r="L31" s="48"/>
      <c r="M31" s="49">
        <f t="shared" si="5"/>
        <v>18</v>
      </c>
      <c r="N31" s="48" t="s">
        <v>139</v>
      </c>
    </row>
    <row r="32" spans="1:14" ht="36" customHeight="1">
      <c r="A32" s="57"/>
      <c r="B32" s="56"/>
      <c r="C32" s="299"/>
      <c r="D32" s="53">
        <v>27</v>
      </c>
      <c r="E32" s="298" t="s">
        <v>142</v>
      </c>
      <c r="F32" s="298"/>
      <c r="G32" s="52">
        <v>21621</v>
      </c>
      <c r="H32" s="51">
        <v>57.8</v>
      </c>
      <c r="I32" s="50">
        <f t="shared" si="4"/>
        <v>37</v>
      </c>
      <c r="J32" s="48" t="s">
        <v>139</v>
      </c>
      <c r="K32" s="49" t="s">
        <v>140</v>
      </c>
      <c r="L32" s="48"/>
      <c r="M32" s="49">
        <f t="shared" si="5"/>
        <v>19</v>
      </c>
      <c r="N32" s="48" t="s">
        <v>139</v>
      </c>
    </row>
    <row r="33" spans="1:14" ht="36" customHeight="1">
      <c r="A33" s="55"/>
      <c r="B33" s="54"/>
      <c r="C33" s="299"/>
      <c r="D33" s="53">
        <v>28</v>
      </c>
      <c r="E33" s="298" t="s">
        <v>141</v>
      </c>
      <c r="F33" s="298"/>
      <c r="G33" s="52">
        <v>8293</v>
      </c>
      <c r="H33" s="51">
        <v>23.4</v>
      </c>
      <c r="I33" s="50">
        <f t="shared" si="4"/>
        <v>35</v>
      </c>
      <c r="J33" s="48" t="s">
        <v>139</v>
      </c>
      <c r="K33" s="49" t="s">
        <v>140</v>
      </c>
      <c r="L33" s="48"/>
      <c r="M33" s="49">
        <f t="shared" si="5"/>
        <v>18</v>
      </c>
      <c r="N33" s="48" t="s">
        <v>139</v>
      </c>
    </row>
    <row r="34" spans="1:14" ht="409.5" customHeight="1">
      <c r="A34" s="304" t="s">
        <v>57</v>
      </c>
      <c r="B34" s="305"/>
      <c r="C34" s="305"/>
      <c r="D34" s="305"/>
      <c r="E34" s="305"/>
      <c r="F34" s="306"/>
      <c r="G34" s="47"/>
      <c r="H34" s="46"/>
      <c r="I34" s="310" t="s">
        <v>138</v>
      </c>
      <c r="J34" s="311"/>
      <c r="K34" s="314" t="s">
        <v>137</v>
      </c>
      <c r="L34" s="315"/>
      <c r="M34" s="314" t="s">
        <v>136</v>
      </c>
      <c r="N34" s="315"/>
    </row>
    <row r="35" spans="1:14" ht="95.25" customHeight="1">
      <c r="A35" s="307"/>
      <c r="B35" s="308"/>
      <c r="C35" s="308"/>
      <c r="D35" s="308"/>
      <c r="E35" s="308"/>
      <c r="F35" s="309"/>
      <c r="G35" s="47"/>
      <c r="H35" s="46"/>
      <c r="I35" s="312"/>
      <c r="J35" s="313"/>
      <c r="K35" s="316"/>
      <c r="L35" s="317"/>
      <c r="M35" s="316"/>
      <c r="N35" s="317"/>
    </row>
    <row r="36" spans="1:14" ht="83.25" customHeight="1">
      <c r="A36" s="300" t="s">
        <v>135</v>
      </c>
      <c r="B36" s="301"/>
      <c r="C36" s="301"/>
      <c r="D36" s="301"/>
      <c r="E36" s="301"/>
      <c r="F36" s="302"/>
      <c r="G36" s="45"/>
      <c r="H36" s="44"/>
      <c r="I36" s="303" t="s">
        <v>134</v>
      </c>
      <c r="J36" s="303"/>
      <c r="K36" s="303"/>
      <c r="L36" s="303"/>
      <c r="M36" s="303"/>
      <c r="N36" s="303"/>
    </row>
    <row r="37" spans="1:14" ht="48.75" customHeight="1">
      <c r="A37" s="43"/>
      <c r="B37" s="43"/>
      <c r="C37" s="43"/>
      <c r="D37" s="43"/>
      <c r="E37" s="43"/>
      <c r="F37" s="43"/>
      <c r="G37" s="42"/>
      <c r="H37" s="41"/>
      <c r="I37" s="40"/>
      <c r="J37" s="40"/>
      <c r="K37" s="40"/>
      <c r="L37" s="40"/>
      <c r="M37" s="40"/>
      <c r="N37" s="40"/>
    </row>
    <row r="38" spans="1:14" s="30" customFormat="1" ht="34.5" customHeight="1">
      <c r="A38" s="39" t="s">
        <v>133</v>
      </c>
      <c r="B38" s="39"/>
      <c r="C38" s="38"/>
      <c r="D38" s="38"/>
      <c r="E38" s="39"/>
      <c r="F38" s="38"/>
      <c r="G38" s="37"/>
      <c r="H38" s="37"/>
      <c r="I38" s="37"/>
      <c r="J38" s="37"/>
      <c r="K38" s="36"/>
      <c r="L38" s="36"/>
      <c r="M38" s="36"/>
    </row>
    <row r="39" spans="1:14" s="30" customFormat="1" ht="34.5" customHeight="1">
      <c r="A39" s="35" t="s">
        <v>132</v>
      </c>
      <c r="B39" s="35"/>
      <c r="C39" s="35"/>
      <c r="D39" s="35"/>
      <c r="E39" s="35"/>
      <c r="F39" s="35"/>
      <c r="G39" s="35"/>
      <c r="H39" s="35"/>
      <c r="I39" s="35"/>
      <c r="J39" s="35"/>
      <c r="K39" s="31"/>
      <c r="L39" s="31"/>
      <c r="M39" s="31"/>
    </row>
    <row r="40" spans="1:14" s="30" customFormat="1" ht="34.5" customHeight="1">
      <c r="A40" s="35" t="s">
        <v>131</v>
      </c>
      <c r="B40" s="35"/>
      <c r="C40" s="35"/>
      <c r="D40" s="35"/>
      <c r="E40" s="35"/>
      <c r="F40" s="35"/>
      <c r="G40" s="35"/>
      <c r="H40" s="35"/>
      <c r="I40" s="35"/>
      <c r="J40" s="35"/>
      <c r="K40" s="31"/>
      <c r="L40" s="31"/>
      <c r="M40" s="31"/>
    </row>
    <row r="41" spans="1:14" s="30" customFormat="1" ht="34.5" customHeight="1">
      <c r="A41" s="35"/>
      <c r="B41" s="35"/>
      <c r="C41" s="34" t="s">
        <v>130</v>
      </c>
      <c r="D41" s="35"/>
      <c r="E41" s="35"/>
      <c r="F41" s="35"/>
      <c r="G41" s="35"/>
      <c r="H41" s="35"/>
      <c r="I41" s="35"/>
      <c r="J41" s="35"/>
      <c r="K41" s="31"/>
      <c r="L41" s="31"/>
      <c r="M41" s="31"/>
    </row>
    <row r="42" spans="1:14" s="30" customFormat="1" ht="34.5" customHeight="1">
      <c r="A42" s="35" t="s">
        <v>129</v>
      </c>
      <c r="B42" s="35"/>
      <c r="C42" s="35"/>
      <c r="D42" s="35"/>
      <c r="E42" s="35"/>
      <c r="F42" s="35"/>
      <c r="G42" s="35"/>
      <c r="H42" s="35"/>
      <c r="I42" s="35"/>
      <c r="J42" s="35"/>
      <c r="K42" s="31"/>
      <c r="L42" s="31"/>
      <c r="M42" s="31"/>
    </row>
    <row r="43" spans="1:14" s="30" customFormat="1" ht="34.5" customHeight="1">
      <c r="A43" s="34" t="s">
        <v>128</v>
      </c>
      <c r="B43" s="34"/>
      <c r="C43" s="33"/>
      <c r="D43" s="33"/>
      <c r="E43" s="33"/>
      <c r="F43" s="33"/>
      <c r="G43" s="33"/>
      <c r="H43" s="33"/>
      <c r="I43" s="33"/>
      <c r="J43" s="33"/>
      <c r="K43" s="32"/>
      <c r="L43" s="32"/>
      <c r="M43" s="32"/>
    </row>
    <row r="44" spans="1:14" s="30" customFormat="1" ht="34.5" customHeight="1">
      <c r="A44" s="34"/>
      <c r="B44" s="34" t="s">
        <v>127</v>
      </c>
      <c r="C44" s="33"/>
      <c r="D44" s="33"/>
      <c r="E44" s="33"/>
      <c r="F44" s="33"/>
      <c r="G44" s="33"/>
      <c r="H44" s="33"/>
      <c r="I44" s="33"/>
      <c r="J44" s="33"/>
      <c r="K44" s="32"/>
      <c r="L44" s="32"/>
      <c r="M44" s="32"/>
    </row>
    <row r="45" spans="1:14" s="30" customFormat="1" ht="34.5" customHeight="1">
      <c r="A45" s="30" t="s">
        <v>126</v>
      </c>
      <c r="K45" s="31"/>
      <c r="L45" s="31"/>
      <c r="M45" s="31"/>
    </row>
  </sheetData>
  <mergeCells count="42">
    <mergeCell ref="A36:F36"/>
    <mergeCell ref="I36:N36"/>
    <mergeCell ref="A34:F35"/>
    <mergeCell ref="I34:J35"/>
    <mergeCell ref="K34:L35"/>
    <mergeCell ref="M34:N35"/>
    <mergeCell ref="E32:F32"/>
    <mergeCell ref="E33:F33"/>
    <mergeCell ref="C24:C25"/>
    <mergeCell ref="E24:F24"/>
    <mergeCell ref="E25:F25"/>
    <mergeCell ref="C26:C33"/>
    <mergeCell ref="E26:F26"/>
    <mergeCell ref="E27:F27"/>
    <mergeCell ref="E28:F28"/>
    <mergeCell ref="E29:F29"/>
    <mergeCell ref="E30:F30"/>
    <mergeCell ref="E31:F31"/>
    <mergeCell ref="C15:C23"/>
    <mergeCell ref="E15:F15"/>
    <mergeCell ref="E16:F16"/>
    <mergeCell ref="E17:F17"/>
    <mergeCell ref="E18:F18"/>
    <mergeCell ref="E19:F19"/>
    <mergeCell ref="E20:F20"/>
    <mergeCell ref="E21:F21"/>
    <mergeCell ref="E22:F22"/>
    <mergeCell ref="E23:F23"/>
    <mergeCell ref="E14:F14"/>
    <mergeCell ref="I3:N3"/>
    <mergeCell ref="C4:F5"/>
    <mergeCell ref="G4:H4"/>
    <mergeCell ref="I4:J4"/>
    <mergeCell ref="K4:L5"/>
    <mergeCell ref="M4:N4"/>
    <mergeCell ref="I5:J5"/>
    <mergeCell ref="M5:N5"/>
    <mergeCell ref="C6:C13"/>
    <mergeCell ref="E6:E8"/>
    <mergeCell ref="E9:F9"/>
    <mergeCell ref="E10:F10"/>
    <mergeCell ref="E11:E13"/>
  </mergeCells>
  <phoneticPr fontId="1"/>
  <printOptions horizontalCentered="1"/>
  <pageMargins left="0.23622047244094491" right="0.23622047244094491" top="0.78740157480314965" bottom="0.19685039370078741" header="0.31496062992125984" footer="0.31496062992125984"/>
  <pageSetup paperSize="9" scale="32"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4"/>
  <sheetViews>
    <sheetView view="pageBreakPreview" zoomScale="70" zoomScaleNormal="85" zoomScaleSheetLayoutView="70" workbookViewId="0">
      <pane ySplit="3" topLeftCell="A13" activePane="bottomLeft" state="frozen"/>
      <selection pane="bottomLeft" activeCell="C19" sqref="C19"/>
    </sheetView>
  </sheetViews>
  <sheetFormatPr defaultColWidth="9" defaultRowHeight="17.399999999999999"/>
  <cols>
    <col min="1" max="1" width="2.09765625" style="5" customWidth="1"/>
    <col min="2" max="2" width="4.296875" style="5" customWidth="1"/>
    <col min="3" max="3" width="29.796875" style="5" bestFit="1" customWidth="1"/>
    <col min="4" max="11" width="8.5" style="5" customWidth="1"/>
    <col min="12" max="12" width="8.5" style="4" customWidth="1"/>
    <col min="13" max="37" width="8.5" style="5" customWidth="1"/>
    <col min="38" max="40" width="8.19921875" style="5" customWidth="1"/>
    <col min="41" max="41" width="6.59765625" style="5" customWidth="1"/>
    <col min="42" max="44" width="6.296875" style="5" customWidth="1"/>
    <col min="45" max="16384" width="9" style="5"/>
  </cols>
  <sheetData>
    <row r="1" spans="1:37" ht="24.75" customHeight="1"/>
    <row r="2" spans="1:37" ht="24.75" customHeight="1" thickBot="1">
      <c r="A2" s="7" t="s">
        <v>102</v>
      </c>
      <c r="L2" s="5"/>
    </row>
    <row r="3" spans="1:37" ht="24.75" customHeight="1" thickBot="1">
      <c r="B3" s="21"/>
      <c r="C3" s="22" t="s">
        <v>68</v>
      </c>
      <c r="D3" s="330" t="s">
        <v>76</v>
      </c>
      <c r="E3" s="331"/>
      <c r="F3" s="331"/>
      <c r="G3" s="331"/>
      <c r="H3" s="331"/>
      <c r="I3" s="331"/>
      <c r="J3" s="331"/>
      <c r="K3" s="331"/>
      <c r="L3" s="331"/>
      <c r="M3" s="331"/>
      <c r="N3" s="331"/>
      <c r="O3" s="331"/>
      <c r="P3" s="331"/>
      <c r="Q3" s="331"/>
      <c r="R3" s="331"/>
      <c r="S3" s="331"/>
      <c r="T3" s="332"/>
      <c r="U3" s="331" t="s">
        <v>77</v>
      </c>
      <c r="V3" s="331"/>
      <c r="W3" s="331"/>
      <c r="X3" s="331"/>
      <c r="Y3" s="331"/>
      <c r="Z3" s="331"/>
      <c r="AA3" s="331"/>
      <c r="AB3" s="331"/>
      <c r="AC3" s="331"/>
      <c r="AD3" s="331"/>
      <c r="AE3" s="331"/>
      <c r="AF3" s="331"/>
      <c r="AG3" s="331"/>
      <c r="AH3" s="331"/>
      <c r="AI3" s="331"/>
      <c r="AJ3" s="331"/>
      <c r="AK3" s="332"/>
    </row>
    <row r="4" spans="1:37" ht="57.75" customHeight="1">
      <c r="B4" s="333" t="s">
        <v>11</v>
      </c>
      <c r="C4" s="23" t="s">
        <v>2</v>
      </c>
      <c r="D4" s="327" t="s">
        <v>179</v>
      </c>
      <c r="E4" s="328"/>
      <c r="F4" s="328"/>
      <c r="G4" s="328"/>
      <c r="H4" s="328"/>
      <c r="I4" s="328"/>
      <c r="J4" s="328"/>
      <c r="K4" s="328"/>
      <c r="L4" s="328"/>
      <c r="M4" s="328"/>
      <c r="N4" s="328"/>
      <c r="O4" s="328"/>
      <c r="P4" s="328"/>
      <c r="Q4" s="328"/>
      <c r="R4" s="328"/>
      <c r="S4" s="328"/>
      <c r="T4" s="329"/>
      <c r="U4" s="322" t="s">
        <v>180</v>
      </c>
      <c r="V4" s="322"/>
      <c r="W4" s="322"/>
      <c r="X4" s="322"/>
      <c r="Y4" s="322"/>
      <c r="Z4" s="322"/>
      <c r="AA4" s="322"/>
      <c r="AB4" s="322"/>
      <c r="AC4" s="322"/>
      <c r="AD4" s="322"/>
      <c r="AE4" s="322"/>
      <c r="AF4" s="322"/>
      <c r="AG4" s="322"/>
      <c r="AH4" s="322"/>
      <c r="AI4" s="322"/>
      <c r="AJ4" s="322"/>
      <c r="AK4" s="323"/>
    </row>
    <row r="5" spans="1:37" ht="126.75" customHeight="1">
      <c r="B5" s="334"/>
      <c r="C5" s="24" t="s">
        <v>3</v>
      </c>
      <c r="D5" s="324" t="s">
        <v>181</v>
      </c>
      <c r="E5" s="325"/>
      <c r="F5" s="325"/>
      <c r="G5" s="325"/>
      <c r="H5" s="325"/>
      <c r="I5" s="325"/>
      <c r="J5" s="325"/>
      <c r="K5" s="325"/>
      <c r="L5" s="325"/>
      <c r="M5" s="325"/>
      <c r="N5" s="325"/>
      <c r="O5" s="325"/>
      <c r="P5" s="325"/>
      <c r="Q5" s="325"/>
      <c r="R5" s="325"/>
      <c r="S5" s="325"/>
      <c r="T5" s="326"/>
      <c r="U5" s="318" t="s">
        <v>183</v>
      </c>
      <c r="V5" s="318"/>
      <c r="W5" s="318"/>
      <c r="X5" s="318"/>
      <c r="Y5" s="318"/>
      <c r="Z5" s="318"/>
      <c r="AA5" s="318"/>
      <c r="AB5" s="318"/>
      <c r="AC5" s="318"/>
      <c r="AD5" s="318"/>
      <c r="AE5" s="318"/>
      <c r="AF5" s="318"/>
      <c r="AG5" s="318"/>
      <c r="AH5" s="318"/>
      <c r="AI5" s="318"/>
      <c r="AJ5" s="318"/>
      <c r="AK5" s="319"/>
    </row>
    <row r="6" spans="1:37" ht="57.75" customHeight="1">
      <c r="B6" s="334"/>
      <c r="C6" s="24" t="s">
        <v>4</v>
      </c>
      <c r="D6" s="324" t="s">
        <v>107</v>
      </c>
      <c r="E6" s="325"/>
      <c r="F6" s="325"/>
      <c r="G6" s="325"/>
      <c r="H6" s="325"/>
      <c r="I6" s="325"/>
      <c r="J6" s="325"/>
      <c r="K6" s="325"/>
      <c r="L6" s="325"/>
      <c r="M6" s="325"/>
      <c r="N6" s="325"/>
      <c r="O6" s="325"/>
      <c r="P6" s="325"/>
      <c r="Q6" s="325"/>
      <c r="R6" s="325"/>
      <c r="S6" s="325"/>
      <c r="T6" s="326"/>
      <c r="U6" s="318" t="s">
        <v>103</v>
      </c>
      <c r="V6" s="318"/>
      <c r="W6" s="318"/>
      <c r="X6" s="318"/>
      <c r="Y6" s="318"/>
      <c r="Z6" s="318"/>
      <c r="AA6" s="318"/>
      <c r="AB6" s="318"/>
      <c r="AC6" s="318"/>
      <c r="AD6" s="318"/>
      <c r="AE6" s="318"/>
      <c r="AF6" s="318"/>
      <c r="AG6" s="318"/>
      <c r="AH6" s="318"/>
      <c r="AI6" s="318"/>
      <c r="AJ6" s="318"/>
      <c r="AK6" s="319"/>
    </row>
    <row r="7" spans="1:37" ht="57.75" customHeight="1">
      <c r="B7" s="334"/>
      <c r="C7" s="24" t="s">
        <v>58</v>
      </c>
      <c r="D7" s="324" t="s">
        <v>108</v>
      </c>
      <c r="E7" s="325"/>
      <c r="F7" s="325"/>
      <c r="G7" s="325"/>
      <c r="H7" s="325"/>
      <c r="I7" s="325"/>
      <c r="J7" s="325"/>
      <c r="K7" s="325"/>
      <c r="L7" s="325"/>
      <c r="M7" s="325"/>
      <c r="N7" s="325"/>
      <c r="O7" s="325"/>
      <c r="P7" s="325"/>
      <c r="Q7" s="325"/>
      <c r="R7" s="325"/>
      <c r="S7" s="325"/>
      <c r="T7" s="326"/>
      <c r="U7" s="318" t="s">
        <v>90</v>
      </c>
      <c r="V7" s="318"/>
      <c r="W7" s="318"/>
      <c r="X7" s="318"/>
      <c r="Y7" s="318"/>
      <c r="Z7" s="318"/>
      <c r="AA7" s="318"/>
      <c r="AB7" s="318"/>
      <c r="AC7" s="318"/>
      <c r="AD7" s="318"/>
      <c r="AE7" s="318"/>
      <c r="AF7" s="318"/>
      <c r="AG7" s="318"/>
      <c r="AH7" s="318"/>
      <c r="AI7" s="318"/>
      <c r="AJ7" s="318"/>
      <c r="AK7" s="319"/>
    </row>
    <row r="8" spans="1:37" ht="57.75" customHeight="1">
      <c r="B8" s="334"/>
      <c r="C8" s="24" t="s">
        <v>59</v>
      </c>
      <c r="D8" s="324" t="s">
        <v>109</v>
      </c>
      <c r="E8" s="325"/>
      <c r="F8" s="325"/>
      <c r="G8" s="325"/>
      <c r="H8" s="325"/>
      <c r="I8" s="325"/>
      <c r="J8" s="325"/>
      <c r="K8" s="325"/>
      <c r="L8" s="325"/>
      <c r="M8" s="325"/>
      <c r="N8" s="325"/>
      <c r="O8" s="325"/>
      <c r="P8" s="325"/>
      <c r="Q8" s="325"/>
      <c r="R8" s="325"/>
      <c r="S8" s="325"/>
      <c r="T8" s="326"/>
      <c r="U8" s="318" t="s">
        <v>78</v>
      </c>
      <c r="V8" s="318"/>
      <c r="W8" s="318"/>
      <c r="X8" s="318"/>
      <c r="Y8" s="318"/>
      <c r="Z8" s="318"/>
      <c r="AA8" s="318"/>
      <c r="AB8" s="318"/>
      <c r="AC8" s="318"/>
      <c r="AD8" s="318"/>
      <c r="AE8" s="318"/>
      <c r="AF8" s="318"/>
      <c r="AG8" s="318"/>
      <c r="AH8" s="318"/>
      <c r="AI8" s="318"/>
      <c r="AJ8" s="318"/>
      <c r="AK8" s="319"/>
    </row>
    <row r="9" spans="1:37" ht="57.75" customHeight="1">
      <c r="B9" s="334"/>
      <c r="C9" s="24" t="s">
        <v>60</v>
      </c>
      <c r="D9" s="324" t="s">
        <v>110</v>
      </c>
      <c r="E9" s="325"/>
      <c r="F9" s="325"/>
      <c r="G9" s="325"/>
      <c r="H9" s="325"/>
      <c r="I9" s="325"/>
      <c r="J9" s="325"/>
      <c r="K9" s="325"/>
      <c r="L9" s="325"/>
      <c r="M9" s="325"/>
      <c r="N9" s="325"/>
      <c r="O9" s="325"/>
      <c r="P9" s="325"/>
      <c r="Q9" s="325"/>
      <c r="R9" s="325"/>
      <c r="S9" s="325"/>
      <c r="T9" s="326"/>
      <c r="U9" s="318" t="s">
        <v>95</v>
      </c>
      <c r="V9" s="318"/>
      <c r="W9" s="318"/>
      <c r="X9" s="318"/>
      <c r="Y9" s="318"/>
      <c r="Z9" s="318"/>
      <c r="AA9" s="318"/>
      <c r="AB9" s="318"/>
      <c r="AC9" s="318"/>
      <c r="AD9" s="318"/>
      <c r="AE9" s="318"/>
      <c r="AF9" s="318"/>
      <c r="AG9" s="318"/>
      <c r="AH9" s="318"/>
      <c r="AI9" s="318"/>
      <c r="AJ9" s="318"/>
      <c r="AK9" s="319"/>
    </row>
    <row r="10" spans="1:37" ht="57.75" customHeight="1">
      <c r="B10" s="334"/>
      <c r="C10" s="24" t="s">
        <v>5</v>
      </c>
      <c r="D10" s="324" t="s">
        <v>111</v>
      </c>
      <c r="E10" s="325"/>
      <c r="F10" s="325"/>
      <c r="G10" s="325"/>
      <c r="H10" s="325"/>
      <c r="I10" s="325"/>
      <c r="J10" s="325"/>
      <c r="K10" s="325"/>
      <c r="L10" s="325"/>
      <c r="M10" s="325"/>
      <c r="N10" s="325"/>
      <c r="O10" s="325"/>
      <c r="P10" s="325"/>
      <c r="Q10" s="325"/>
      <c r="R10" s="325"/>
      <c r="S10" s="325"/>
      <c r="T10" s="326"/>
      <c r="U10" s="318" t="s">
        <v>79</v>
      </c>
      <c r="V10" s="318"/>
      <c r="W10" s="318"/>
      <c r="X10" s="318"/>
      <c r="Y10" s="318"/>
      <c r="Z10" s="318"/>
      <c r="AA10" s="318"/>
      <c r="AB10" s="318"/>
      <c r="AC10" s="318"/>
      <c r="AD10" s="318"/>
      <c r="AE10" s="318"/>
      <c r="AF10" s="318"/>
      <c r="AG10" s="318"/>
      <c r="AH10" s="318"/>
      <c r="AI10" s="318"/>
      <c r="AJ10" s="318"/>
      <c r="AK10" s="319"/>
    </row>
    <row r="11" spans="1:37" ht="57.75" customHeight="1">
      <c r="B11" s="334"/>
      <c r="C11" s="24" t="s">
        <v>6</v>
      </c>
      <c r="D11" s="324" t="s">
        <v>112</v>
      </c>
      <c r="E11" s="325"/>
      <c r="F11" s="325"/>
      <c r="G11" s="325"/>
      <c r="H11" s="325"/>
      <c r="I11" s="325"/>
      <c r="J11" s="325"/>
      <c r="K11" s="325"/>
      <c r="L11" s="325"/>
      <c r="M11" s="325"/>
      <c r="N11" s="325"/>
      <c r="O11" s="325"/>
      <c r="P11" s="325"/>
      <c r="Q11" s="325"/>
      <c r="R11" s="325"/>
      <c r="S11" s="325"/>
      <c r="T11" s="326"/>
      <c r="U11" s="318" t="s">
        <v>89</v>
      </c>
      <c r="V11" s="318"/>
      <c r="W11" s="318"/>
      <c r="X11" s="318"/>
      <c r="Y11" s="318"/>
      <c r="Z11" s="318"/>
      <c r="AA11" s="318"/>
      <c r="AB11" s="318"/>
      <c r="AC11" s="318"/>
      <c r="AD11" s="318"/>
      <c r="AE11" s="318"/>
      <c r="AF11" s="318"/>
      <c r="AG11" s="318"/>
      <c r="AH11" s="318"/>
      <c r="AI11" s="318"/>
      <c r="AJ11" s="318"/>
      <c r="AK11" s="319"/>
    </row>
    <row r="12" spans="1:37" ht="57.75" customHeight="1">
      <c r="B12" s="334"/>
      <c r="C12" s="24" t="s">
        <v>61</v>
      </c>
      <c r="D12" s="324" t="s">
        <v>113</v>
      </c>
      <c r="E12" s="325"/>
      <c r="F12" s="325"/>
      <c r="G12" s="325"/>
      <c r="H12" s="325"/>
      <c r="I12" s="325"/>
      <c r="J12" s="325"/>
      <c r="K12" s="325"/>
      <c r="L12" s="325"/>
      <c r="M12" s="325"/>
      <c r="N12" s="325"/>
      <c r="O12" s="325"/>
      <c r="P12" s="325"/>
      <c r="Q12" s="325"/>
      <c r="R12" s="325"/>
      <c r="S12" s="325"/>
      <c r="T12" s="326"/>
      <c r="U12" s="318" t="s">
        <v>86</v>
      </c>
      <c r="V12" s="318"/>
      <c r="W12" s="318"/>
      <c r="X12" s="318"/>
      <c r="Y12" s="318"/>
      <c r="Z12" s="318"/>
      <c r="AA12" s="318"/>
      <c r="AB12" s="318"/>
      <c r="AC12" s="318"/>
      <c r="AD12" s="318"/>
      <c r="AE12" s="318"/>
      <c r="AF12" s="318"/>
      <c r="AG12" s="318"/>
      <c r="AH12" s="318"/>
      <c r="AI12" s="318"/>
      <c r="AJ12" s="318"/>
      <c r="AK12" s="319"/>
    </row>
    <row r="13" spans="1:37" ht="57.75" customHeight="1">
      <c r="B13" s="334"/>
      <c r="C13" s="24" t="s">
        <v>13</v>
      </c>
      <c r="D13" s="324" t="s">
        <v>114</v>
      </c>
      <c r="E13" s="325"/>
      <c r="F13" s="325"/>
      <c r="G13" s="325"/>
      <c r="H13" s="325"/>
      <c r="I13" s="325"/>
      <c r="J13" s="325"/>
      <c r="K13" s="325"/>
      <c r="L13" s="325"/>
      <c r="M13" s="325"/>
      <c r="N13" s="325"/>
      <c r="O13" s="325"/>
      <c r="P13" s="325"/>
      <c r="Q13" s="325"/>
      <c r="R13" s="325"/>
      <c r="S13" s="325"/>
      <c r="T13" s="326"/>
      <c r="U13" s="318" t="s">
        <v>104</v>
      </c>
      <c r="V13" s="318"/>
      <c r="W13" s="318"/>
      <c r="X13" s="318"/>
      <c r="Y13" s="318"/>
      <c r="Z13" s="318"/>
      <c r="AA13" s="318"/>
      <c r="AB13" s="318"/>
      <c r="AC13" s="318"/>
      <c r="AD13" s="318"/>
      <c r="AE13" s="318"/>
      <c r="AF13" s="318"/>
      <c r="AG13" s="318"/>
      <c r="AH13" s="318"/>
      <c r="AI13" s="318"/>
      <c r="AJ13" s="318"/>
      <c r="AK13" s="319"/>
    </row>
    <row r="14" spans="1:37" ht="57.75" customHeight="1">
      <c r="B14" s="334"/>
      <c r="C14" s="24" t="s">
        <v>50</v>
      </c>
      <c r="D14" s="324" t="s">
        <v>115</v>
      </c>
      <c r="E14" s="325"/>
      <c r="F14" s="325"/>
      <c r="G14" s="325"/>
      <c r="H14" s="325"/>
      <c r="I14" s="325"/>
      <c r="J14" s="325"/>
      <c r="K14" s="325"/>
      <c r="L14" s="325"/>
      <c r="M14" s="325"/>
      <c r="N14" s="325"/>
      <c r="O14" s="325"/>
      <c r="P14" s="325"/>
      <c r="Q14" s="325"/>
      <c r="R14" s="325"/>
      <c r="S14" s="325"/>
      <c r="T14" s="326"/>
      <c r="U14" s="318" t="s">
        <v>96</v>
      </c>
      <c r="V14" s="318"/>
      <c r="W14" s="318"/>
      <c r="X14" s="318"/>
      <c r="Y14" s="318"/>
      <c r="Z14" s="318"/>
      <c r="AA14" s="318"/>
      <c r="AB14" s="318"/>
      <c r="AC14" s="318"/>
      <c r="AD14" s="318"/>
      <c r="AE14" s="318"/>
      <c r="AF14" s="318"/>
      <c r="AG14" s="318"/>
      <c r="AH14" s="318"/>
      <c r="AI14" s="318"/>
      <c r="AJ14" s="318"/>
      <c r="AK14" s="319"/>
    </row>
    <row r="15" spans="1:37" ht="57.75" customHeight="1">
      <c r="B15" s="334"/>
      <c r="C15" s="24" t="s">
        <v>51</v>
      </c>
      <c r="D15" s="324" t="s">
        <v>116</v>
      </c>
      <c r="E15" s="325"/>
      <c r="F15" s="325"/>
      <c r="G15" s="325"/>
      <c r="H15" s="325"/>
      <c r="I15" s="325"/>
      <c r="J15" s="325"/>
      <c r="K15" s="325"/>
      <c r="L15" s="325"/>
      <c r="M15" s="325"/>
      <c r="N15" s="325"/>
      <c r="O15" s="325"/>
      <c r="P15" s="325"/>
      <c r="Q15" s="325"/>
      <c r="R15" s="325"/>
      <c r="S15" s="325"/>
      <c r="T15" s="326"/>
      <c r="U15" s="318" t="s">
        <v>93</v>
      </c>
      <c r="V15" s="318"/>
      <c r="W15" s="318"/>
      <c r="X15" s="318"/>
      <c r="Y15" s="318"/>
      <c r="Z15" s="318"/>
      <c r="AA15" s="318"/>
      <c r="AB15" s="318"/>
      <c r="AC15" s="318"/>
      <c r="AD15" s="318"/>
      <c r="AE15" s="318"/>
      <c r="AF15" s="318"/>
      <c r="AG15" s="318"/>
      <c r="AH15" s="318"/>
      <c r="AI15" s="318"/>
      <c r="AJ15" s="318"/>
      <c r="AK15" s="319"/>
    </row>
    <row r="16" spans="1:37" ht="57.75" customHeight="1">
      <c r="B16" s="334"/>
      <c r="C16" s="24" t="s">
        <v>52</v>
      </c>
      <c r="D16" s="324" t="s">
        <v>117</v>
      </c>
      <c r="E16" s="325"/>
      <c r="F16" s="325"/>
      <c r="G16" s="325"/>
      <c r="H16" s="325"/>
      <c r="I16" s="325"/>
      <c r="J16" s="325"/>
      <c r="K16" s="325"/>
      <c r="L16" s="325"/>
      <c r="M16" s="325"/>
      <c r="N16" s="325"/>
      <c r="O16" s="325"/>
      <c r="P16" s="325"/>
      <c r="Q16" s="325"/>
      <c r="R16" s="325"/>
      <c r="S16" s="325"/>
      <c r="T16" s="326"/>
      <c r="U16" s="318" t="s">
        <v>94</v>
      </c>
      <c r="V16" s="318"/>
      <c r="W16" s="318"/>
      <c r="X16" s="318"/>
      <c r="Y16" s="318"/>
      <c r="Z16" s="318"/>
      <c r="AA16" s="318"/>
      <c r="AB16" s="318"/>
      <c r="AC16" s="318"/>
      <c r="AD16" s="318"/>
      <c r="AE16" s="318"/>
      <c r="AF16" s="318"/>
      <c r="AG16" s="318"/>
      <c r="AH16" s="318"/>
      <c r="AI16" s="318"/>
      <c r="AJ16" s="318"/>
      <c r="AK16" s="319"/>
    </row>
    <row r="17" spans="2:37" ht="57.75" customHeight="1">
      <c r="B17" s="334"/>
      <c r="C17" s="26" t="s">
        <v>7</v>
      </c>
      <c r="D17" s="324" t="s">
        <v>118</v>
      </c>
      <c r="E17" s="325"/>
      <c r="F17" s="325"/>
      <c r="G17" s="325"/>
      <c r="H17" s="325"/>
      <c r="I17" s="325"/>
      <c r="J17" s="325"/>
      <c r="K17" s="325"/>
      <c r="L17" s="325"/>
      <c r="M17" s="325"/>
      <c r="N17" s="325"/>
      <c r="O17" s="325"/>
      <c r="P17" s="325"/>
      <c r="Q17" s="325"/>
      <c r="R17" s="325"/>
      <c r="S17" s="325"/>
      <c r="T17" s="326"/>
      <c r="U17" s="318" t="s">
        <v>92</v>
      </c>
      <c r="V17" s="318"/>
      <c r="W17" s="318"/>
      <c r="X17" s="318"/>
      <c r="Y17" s="318"/>
      <c r="Z17" s="318"/>
      <c r="AA17" s="318"/>
      <c r="AB17" s="318"/>
      <c r="AC17" s="318"/>
      <c r="AD17" s="318"/>
      <c r="AE17" s="318"/>
      <c r="AF17" s="318"/>
      <c r="AG17" s="318"/>
      <c r="AH17" s="318"/>
      <c r="AI17" s="318"/>
      <c r="AJ17" s="318"/>
      <c r="AK17" s="319"/>
    </row>
    <row r="18" spans="2:37" ht="57.75" customHeight="1">
      <c r="B18" s="334"/>
      <c r="C18" s="24" t="s">
        <v>8</v>
      </c>
      <c r="D18" s="324" t="s">
        <v>119</v>
      </c>
      <c r="E18" s="325"/>
      <c r="F18" s="325"/>
      <c r="G18" s="325"/>
      <c r="H18" s="325"/>
      <c r="I18" s="325"/>
      <c r="J18" s="325"/>
      <c r="K18" s="325"/>
      <c r="L18" s="325"/>
      <c r="M18" s="325"/>
      <c r="N18" s="325"/>
      <c r="O18" s="325"/>
      <c r="P18" s="325"/>
      <c r="Q18" s="325"/>
      <c r="R18" s="325"/>
      <c r="S18" s="325"/>
      <c r="T18" s="326"/>
      <c r="U18" s="318" t="s">
        <v>91</v>
      </c>
      <c r="V18" s="318"/>
      <c r="W18" s="318"/>
      <c r="X18" s="318"/>
      <c r="Y18" s="318"/>
      <c r="Z18" s="318"/>
      <c r="AA18" s="318"/>
      <c r="AB18" s="318"/>
      <c r="AC18" s="318"/>
      <c r="AD18" s="318"/>
      <c r="AE18" s="318"/>
      <c r="AF18" s="318"/>
      <c r="AG18" s="318"/>
      <c r="AH18" s="318"/>
      <c r="AI18" s="318"/>
      <c r="AJ18" s="318"/>
      <c r="AK18" s="319"/>
    </row>
    <row r="19" spans="2:37" ht="57.75" customHeight="1" thickBot="1">
      <c r="B19" s="335"/>
      <c r="C19" s="25"/>
      <c r="D19" s="342" t="s">
        <v>120</v>
      </c>
      <c r="E19" s="343"/>
      <c r="F19" s="343"/>
      <c r="G19" s="343"/>
      <c r="H19" s="343"/>
      <c r="I19" s="343"/>
      <c r="J19" s="343"/>
      <c r="K19" s="343"/>
      <c r="L19" s="343"/>
      <c r="M19" s="343"/>
      <c r="N19" s="343"/>
      <c r="O19" s="343"/>
      <c r="P19" s="343"/>
      <c r="Q19" s="343"/>
      <c r="R19" s="343"/>
      <c r="S19" s="343"/>
      <c r="T19" s="344"/>
      <c r="U19" s="320" t="s">
        <v>106</v>
      </c>
      <c r="V19" s="320"/>
      <c r="W19" s="320"/>
      <c r="X19" s="320"/>
      <c r="Y19" s="320"/>
      <c r="Z19" s="320"/>
      <c r="AA19" s="320"/>
      <c r="AB19" s="320"/>
      <c r="AC19" s="320"/>
      <c r="AD19" s="320"/>
      <c r="AE19" s="320"/>
      <c r="AF19" s="320"/>
      <c r="AG19" s="320"/>
      <c r="AH19" s="320"/>
      <c r="AI19" s="320"/>
      <c r="AJ19" s="320"/>
      <c r="AK19" s="321"/>
    </row>
    <row r="20" spans="2:37" ht="57.75" customHeight="1">
      <c r="B20" s="333" t="s">
        <v>12</v>
      </c>
      <c r="C20" s="23" t="s">
        <v>69</v>
      </c>
      <c r="D20" s="327" t="s">
        <v>121</v>
      </c>
      <c r="E20" s="328"/>
      <c r="F20" s="328"/>
      <c r="G20" s="328"/>
      <c r="H20" s="328"/>
      <c r="I20" s="328"/>
      <c r="J20" s="328"/>
      <c r="K20" s="328"/>
      <c r="L20" s="328"/>
      <c r="M20" s="328"/>
      <c r="N20" s="328"/>
      <c r="O20" s="328"/>
      <c r="P20" s="328"/>
      <c r="Q20" s="328"/>
      <c r="R20" s="328"/>
      <c r="S20" s="328"/>
      <c r="T20" s="329"/>
      <c r="U20" s="322" t="s">
        <v>100</v>
      </c>
      <c r="V20" s="322"/>
      <c r="W20" s="322"/>
      <c r="X20" s="322"/>
      <c r="Y20" s="322"/>
      <c r="Z20" s="322"/>
      <c r="AA20" s="322"/>
      <c r="AB20" s="322"/>
      <c r="AC20" s="322"/>
      <c r="AD20" s="322"/>
      <c r="AE20" s="322"/>
      <c r="AF20" s="322"/>
      <c r="AG20" s="322"/>
      <c r="AH20" s="322"/>
      <c r="AI20" s="322"/>
      <c r="AJ20" s="322"/>
      <c r="AK20" s="323"/>
    </row>
    <row r="21" spans="2:37" ht="57.75" customHeight="1">
      <c r="B21" s="334"/>
      <c r="C21" s="24" t="s">
        <v>70</v>
      </c>
      <c r="D21" s="339" t="s">
        <v>122</v>
      </c>
      <c r="E21" s="340"/>
      <c r="F21" s="340"/>
      <c r="G21" s="340"/>
      <c r="H21" s="340"/>
      <c r="I21" s="340"/>
      <c r="J21" s="340"/>
      <c r="K21" s="340"/>
      <c r="L21" s="340"/>
      <c r="M21" s="340"/>
      <c r="N21" s="340"/>
      <c r="O21" s="340"/>
      <c r="P21" s="340"/>
      <c r="Q21" s="340"/>
      <c r="R21" s="340"/>
      <c r="S21" s="340"/>
      <c r="T21" s="341"/>
      <c r="U21" s="318" t="s">
        <v>99</v>
      </c>
      <c r="V21" s="318"/>
      <c r="W21" s="318"/>
      <c r="X21" s="318"/>
      <c r="Y21" s="318"/>
      <c r="Z21" s="318"/>
      <c r="AA21" s="318"/>
      <c r="AB21" s="318"/>
      <c r="AC21" s="318"/>
      <c r="AD21" s="318"/>
      <c r="AE21" s="318"/>
      <c r="AF21" s="318"/>
      <c r="AG21" s="318"/>
      <c r="AH21" s="318"/>
      <c r="AI21" s="318"/>
      <c r="AJ21" s="318"/>
      <c r="AK21" s="319"/>
    </row>
    <row r="22" spans="2:37" ht="57.75" customHeight="1">
      <c r="B22" s="334"/>
      <c r="C22" s="24" t="s">
        <v>71</v>
      </c>
      <c r="D22" s="339" t="s">
        <v>123</v>
      </c>
      <c r="E22" s="340"/>
      <c r="F22" s="340"/>
      <c r="G22" s="340"/>
      <c r="H22" s="340"/>
      <c r="I22" s="340"/>
      <c r="J22" s="340"/>
      <c r="K22" s="340"/>
      <c r="L22" s="340"/>
      <c r="M22" s="340"/>
      <c r="N22" s="340"/>
      <c r="O22" s="340"/>
      <c r="P22" s="340"/>
      <c r="Q22" s="340"/>
      <c r="R22" s="340"/>
      <c r="S22" s="340"/>
      <c r="T22" s="341"/>
      <c r="U22" s="318" t="s">
        <v>80</v>
      </c>
      <c r="V22" s="318"/>
      <c r="W22" s="318"/>
      <c r="X22" s="318"/>
      <c r="Y22" s="318"/>
      <c r="Z22" s="318"/>
      <c r="AA22" s="318"/>
      <c r="AB22" s="318"/>
      <c r="AC22" s="318"/>
      <c r="AD22" s="318"/>
      <c r="AE22" s="318"/>
      <c r="AF22" s="318"/>
      <c r="AG22" s="318"/>
      <c r="AH22" s="318"/>
      <c r="AI22" s="318"/>
      <c r="AJ22" s="318"/>
      <c r="AK22" s="319"/>
    </row>
    <row r="23" spans="2:37" ht="57.75" customHeight="1">
      <c r="B23" s="334"/>
      <c r="C23" s="26" t="s">
        <v>72</v>
      </c>
      <c r="D23" s="339" t="s">
        <v>124</v>
      </c>
      <c r="E23" s="340"/>
      <c r="F23" s="340"/>
      <c r="G23" s="340"/>
      <c r="H23" s="340"/>
      <c r="I23" s="340"/>
      <c r="J23" s="340"/>
      <c r="K23" s="340"/>
      <c r="L23" s="340"/>
      <c r="M23" s="340"/>
      <c r="N23" s="340"/>
      <c r="O23" s="340"/>
      <c r="P23" s="340"/>
      <c r="Q23" s="340"/>
      <c r="R23" s="340"/>
      <c r="S23" s="340"/>
      <c r="T23" s="341"/>
      <c r="U23" s="318" t="s">
        <v>98</v>
      </c>
      <c r="V23" s="318"/>
      <c r="W23" s="318"/>
      <c r="X23" s="318"/>
      <c r="Y23" s="318"/>
      <c r="Z23" s="318"/>
      <c r="AA23" s="318"/>
      <c r="AB23" s="318"/>
      <c r="AC23" s="318"/>
      <c r="AD23" s="318"/>
      <c r="AE23" s="318"/>
      <c r="AF23" s="318"/>
      <c r="AG23" s="318"/>
      <c r="AH23" s="318"/>
      <c r="AI23" s="318"/>
      <c r="AJ23" s="318"/>
      <c r="AK23" s="319"/>
    </row>
    <row r="24" spans="2:37" ht="57.75" customHeight="1" thickBot="1">
      <c r="B24" s="335"/>
      <c r="C24" s="25" t="s">
        <v>73</v>
      </c>
      <c r="D24" s="336" t="s">
        <v>125</v>
      </c>
      <c r="E24" s="337"/>
      <c r="F24" s="337"/>
      <c r="G24" s="337"/>
      <c r="H24" s="337"/>
      <c r="I24" s="337"/>
      <c r="J24" s="337"/>
      <c r="K24" s="337"/>
      <c r="L24" s="337"/>
      <c r="M24" s="337"/>
      <c r="N24" s="337"/>
      <c r="O24" s="337"/>
      <c r="P24" s="337"/>
      <c r="Q24" s="337"/>
      <c r="R24" s="337"/>
      <c r="S24" s="337"/>
      <c r="T24" s="338"/>
      <c r="U24" s="320" t="s">
        <v>97</v>
      </c>
      <c r="V24" s="320"/>
      <c r="W24" s="320"/>
      <c r="X24" s="320"/>
      <c r="Y24" s="320"/>
      <c r="Z24" s="320"/>
      <c r="AA24" s="320"/>
      <c r="AB24" s="320"/>
      <c r="AC24" s="320"/>
      <c r="AD24" s="320"/>
      <c r="AE24" s="320"/>
      <c r="AF24" s="320"/>
      <c r="AG24" s="320"/>
      <c r="AH24" s="320"/>
      <c r="AI24" s="320"/>
      <c r="AJ24" s="320"/>
      <c r="AK24" s="321"/>
    </row>
  </sheetData>
  <mergeCells count="46">
    <mergeCell ref="D15:T15"/>
    <mergeCell ref="D14:T14"/>
    <mergeCell ref="D13:T13"/>
    <mergeCell ref="B4:B19"/>
    <mergeCell ref="D17:T17"/>
    <mergeCell ref="B20:B24"/>
    <mergeCell ref="D24:T24"/>
    <mergeCell ref="D23:T23"/>
    <mergeCell ref="D16:T16"/>
    <mergeCell ref="D22:T22"/>
    <mergeCell ref="D21:T21"/>
    <mergeCell ref="D20:T20"/>
    <mergeCell ref="D19:T19"/>
    <mergeCell ref="D18:T18"/>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140" zoomScaleNormal="140" workbookViewId="0">
      <selection activeCell="B13" sqref="B13"/>
    </sheetView>
  </sheetViews>
  <sheetFormatPr defaultColWidth="8.69921875" defaultRowHeight="13.2"/>
  <cols>
    <col min="1" max="1" width="45" style="90" bestFit="1" customWidth="1"/>
    <col min="2" max="2" width="8.296875" style="90" customWidth="1"/>
    <col min="3" max="16384" width="8.69921875" style="90"/>
  </cols>
  <sheetData>
    <row r="1" spans="1:7">
      <c r="B1" s="93" t="s">
        <v>205</v>
      </c>
      <c r="C1" s="93" t="s">
        <v>206</v>
      </c>
      <c r="D1" s="93" t="s">
        <v>207</v>
      </c>
      <c r="E1" s="93" t="s">
        <v>208</v>
      </c>
      <c r="F1" s="94" t="s">
        <v>209</v>
      </c>
      <c r="G1" s="95" t="s">
        <v>210</v>
      </c>
    </row>
    <row r="2" spans="1:7">
      <c r="A2" s="90" t="s">
        <v>211</v>
      </c>
      <c r="B2" s="96">
        <v>537</v>
      </c>
      <c r="C2" s="96">
        <v>537</v>
      </c>
      <c r="D2" s="96">
        <v>268</v>
      </c>
      <c r="E2" s="90" t="s">
        <v>212</v>
      </c>
      <c r="F2" s="96">
        <v>1</v>
      </c>
      <c r="G2" s="96">
        <v>1</v>
      </c>
    </row>
    <row r="3" spans="1:7">
      <c r="A3" s="90" t="s">
        <v>213</v>
      </c>
      <c r="B3" s="96">
        <v>684</v>
      </c>
      <c r="C3" s="96">
        <v>684</v>
      </c>
      <c r="D3" s="96">
        <v>342</v>
      </c>
      <c r="E3" s="90" t="s">
        <v>212</v>
      </c>
      <c r="F3" s="96">
        <v>1</v>
      </c>
      <c r="G3" s="96">
        <v>1</v>
      </c>
    </row>
    <row r="4" spans="1:7">
      <c r="A4" s="90" t="s">
        <v>214</v>
      </c>
      <c r="B4" s="96">
        <v>889</v>
      </c>
      <c r="C4" s="96">
        <v>889</v>
      </c>
      <c r="D4" s="96">
        <v>445</v>
      </c>
      <c r="E4" s="90" t="s">
        <v>212</v>
      </c>
      <c r="F4" s="96">
        <v>1</v>
      </c>
      <c r="G4" s="96">
        <v>1</v>
      </c>
    </row>
    <row r="5" spans="1:7">
      <c r="A5" s="97" t="s">
        <v>215</v>
      </c>
      <c r="B5" s="96">
        <v>231</v>
      </c>
      <c r="C5" s="96">
        <v>231</v>
      </c>
      <c r="D5" s="96">
        <v>115</v>
      </c>
      <c r="E5" s="90" t="s">
        <v>212</v>
      </c>
      <c r="F5" s="96">
        <v>1</v>
      </c>
      <c r="G5" s="96">
        <v>1</v>
      </c>
    </row>
    <row r="6" spans="1:7">
      <c r="A6" s="90" t="s">
        <v>19</v>
      </c>
      <c r="B6" s="96">
        <v>226</v>
      </c>
      <c r="C6" s="96">
        <v>226</v>
      </c>
      <c r="D6" s="96">
        <v>113</v>
      </c>
      <c r="E6" s="90" t="s">
        <v>212</v>
      </c>
      <c r="F6" s="96">
        <v>1</v>
      </c>
      <c r="G6" s="96">
        <v>1</v>
      </c>
    </row>
    <row r="7" spans="1:7">
      <c r="A7" s="90" t="s">
        <v>216</v>
      </c>
      <c r="B7" s="96">
        <v>564</v>
      </c>
      <c r="C7" s="96">
        <v>564</v>
      </c>
      <c r="D7" s="96">
        <v>282</v>
      </c>
      <c r="E7" s="90" t="s">
        <v>212</v>
      </c>
      <c r="F7" s="96">
        <v>1</v>
      </c>
      <c r="G7" s="96">
        <v>1</v>
      </c>
    </row>
    <row r="8" spans="1:7">
      <c r="A8" s="90" t="s">
        <v>217</v>
      </c>
      <c r="B8" s="96">
        <v>710</v>
      </c>
      <c r="C8" s="96">
        <v>710</v>
      </c>
      <c r="D8" s="96">
        <v>355</v>
      </c>
      <c r="E8" s="90" t="s">
        <v>212</v>
      </c>
      <c r="F8" s="96">
        <v>1</v>
      </c>
      <c r="G8" s="96">
        <v>1</v>
      </c>
    </row>
    <row r="9" spans="1:7">
      <c r="A9" s="90" t="s">
        <v>218</v>
      </c>
      <c r="B9" s="96">
        <v>1133</v>
      </c>
      <c r="C9" s="96">
        <v>1133</v>
      </c>
      <c r="D9" s="96">
        <v>567</v>
      </c>
      <c r="E9" s="90" t="s">
        <v>212</v>
      </c>
      <c r="F9" s="96">
        <v>1</v>
      </c>
      <c r="G9" s="96">
        <v>1</v>
      </c>
    </row>
    <row r="10" spans="1:7">
      <c r="A10" s="90" t="s">
        <v>219</v>
      </c>
      <c r="B10" s="96">
        <v>27</v>
      </c>
      <c r="C10" s="96"/>
      <c r="D10" s="96">
        <v>13</v>
      </c>
      <c r="E10" s="90" t="s">
        <v>220</v>
      </c>
      <c r="F10" s="96">
        <v>1</v>
      </c>
      <c r="G10" s="96">
        <v>2</v>
      </c>
    </row>
    <row r="11" spans="1:7">
      <c r="A11" s="90" t="s">
        <v>221</v>
      </c>
      <c r="B11" s="96">
        <v>27</v>
      </c>
      <c r="C11" s="96"/>
      <c r="D11" s="96">
        <v>13</v>
      </c>
      <c r="E11" s="90" t="s">
        <v>220</v>
      </c>
      <c r="F11" s="96">
        <v>1</v>
      </c>
      <c r="G11" s="96">
        <v>2</v>
      </c>
    </row>
    <row r="12" spans="1:7">
      <c r="A12" s="90" t="s">
        <v>23</v>
      </c>
      <c r="B12" s="96">
        <v>320</v>
      </c>
      <c r="C12" s="96"/>
      <c r="D12" s="96">
        <v>160</v>
      </c>
      <c r="E12" s="90" t="s">
        <v>212</v>
      </c>
      <c r="F12" s="96">
        <v>1</v>
      </c>
      <c r="G12" s="96">
        <v>1</v>
      </c>
    </row>
    <row r="13" spans="1:7">
      <c r="A13" s="90" t="s">
        <v>24</v>
      </c>
      <c r="B13" s="96">
        <v>339</v>
      </c>
      <c r="C13" s="96"/>
      <c r="D13" s="96">
        <v>169</v>
      </c>
      <c r="E13" s="90" t="s">
        <v>212</v>
      </c>
      <c r="F13" s="96">
        <v>1</v>
      </c>
      <c r="G13" s="96">
        <v>1</v>
      </c>
    </row>
    <row r="14" spans="1:7">
      <c r="A14" s="90" t="s">
        <v>25</v>
      </c>
      <c r="B14" s="96">
        <v>311</v>
      </c>
      <c r="C14" s="96"/>
      <c r="D14" s="96">
        <v>156</v>
      </c>
      <c r="E14" s="90" t="s">
        <v>212</v>
      </c>
      <c r="F14" s="96">
        <v>1</v>
      </c>
      <c r="G14" s="96">
        <v>1</v>
      </c>
    </row>
    <row r="15" spans="1:7">
      <c r="A15" s="90" t="s">
        <v>26</v>
      </c>
      <c r="B15" s="96">
        <v>137</v>
      </c>
      <c r="C15" s="96"/>
      <c r="D15" s="96">
        <v>68</v>
      </c>
      <c r="E15" s="90" t="s">
        <v>212</v>
      </c>
      <c r="F15" s="96">
        <v>1</v>
      </c>
      <c r="G15" s="96">
        <v>1</v>
      </c>
    </row>
    <row r="16" spans="1:7">
      <c r="A16" s="90" t="s">
        <v>27</v>
      </c>
      <c r="B16" s="96">
        <v>508</v>
      </c>
      <c r="C16" s="96"/>
      <c r="D16" s="96">
        <v>254</v>
      </c>
      <c r="E16" s="90" t="s">
        <v>212</v>
      </c>
      <c r="F16" s="96">
        <v>1</v>
      </c>
      <c r="G16" s="96">
        <v>1</v>
      </c>
    </row>
    <row r="17" spans="1:7">
      <c r="A17" s="90" t="s">
        <v>28</v>
      </c>
      <c r="B17" s="96">
        <v>204</v>
      </c>
      <c r="C17" s="96"/>
      <c r="D17" s="96">
        <v>102</v>
      </c>
      <c r="E17" s="90" t="s">
        <v>212</v>
      </c>
      <c r="F17" s="96">
        <v>1</v>
      </c>
      <c r="G17" s="96">
        <v>1</v>
      </c>
    </row>
    <row r="18" spans="1:7">
      <c r="A18" s="90" t="s">
        <v>29</v>
      </c>
      <c r="B18" s="96">
        <v>148</v>
      </c>
      <c r="C18" s="96"/>
      <c r="D18" s="96">
        <v>74</v>
      </c>
      <c r="E18" s="90" t="s">
        <v>212</v>
      </c>
      <c r="F18" s="96">
        <v>1</v>
      </c>
      <c r="G18" s="96">
        <v>1</v>
      </c>
    </row>
    <row r="19" spans="1:7">
      <c r="A19" s="90" t="s">
        <v>30</v>
      </c>
      <c r="B19" s="96">
        <v>0</v>
      </c>
      <c r="C19" s="96"/>
      <c r="D19" s="96">
        <v>282</v>
      </c>
      <c r="E19" s="90" t="s">
        <v>212</v>
      </c>
      <c r="F19" s="96">
        <v>1</v>
      </c>
      <c r="G19" s="96">
        <v>1</v>
      </c>
    </row>
    <row r="20" spans="1:7">
      <c r="A20" s="98" t="s">
        <v>222</v>
      </c>
      <c r="B20" s="96">
        <v>33</v>
      </c>
      <c r="C20" s="96"/>
      <c r="D20" s="96">
        <v>16</v>
      </c>
      <c r="E20" s="90" t="s">
        <v>212</v>
      </c>
      <c r="F20" s="96">
        <v>1</v>
      </c>
      <c r="G20" s="96">
        <v>1</v>
      </c>
    </row>
    <row r="21" spans="1:7">
      <c r="A21" s="90" t="s">
        <v>32</v>
      </c>
      <c r="B21" s="96">
        <v>475</v>
      </c>
      <c r="C21" s="96"/>
      <c r="D21" s="96">
        <v>237</v>
      </c>
      <c r="E21" s="90" t="s">
        <v>212</v>
      </c>
      <c r="F21" s="96">
        <v>1</v>
      </c>
      <c r="G21" s="96">
        <v>1</v>
      </c>
    </row>
    <row r="22" spans="1:7">
      <c r="A22" s="90" t="s">
        <v>33</v>
      </c>
      <c r="B22" s="96">
        <v>638</v>
      </c>
      <c r="C22" s="96"/>
      <c r="D22" s="96">
        <v>319</v>
      </c>
      <c r="E22" s="90" t="s">
        <v>212</v>
      </c>
      <c r="F22" s="96">
        <v>1</v>
      </c>
      <c r="G22" s="96">
        <v>1</v>
      </c>
    </row>
    <row r="23" spans="1:7">
      <c r="A23" s="90" t="s">
        <v>223</v>
      </c>
      <c r="B23" s="96">
        <v>38</v>
      </c>
      <c r="C23" s="96"/>
      <c r="D23" s="96">
        <v>19</v>
      </c>
      <c r="E23" s="90" t="s">
        <v>220</v>
      </c>
      <c r="F23" s="96">
        <v>2</v>
      </c>
      <c r="G23" s="96">
        <v>2</v>
      </c>
    </row>
    <row r="24" spans="1:7">
      <c r="A24" s="90" t="s">
        <v>224</v>
      </c>
      <c r="B24" s="96">
        <v>40</v>
      </c>
      <c r="C24" s="96"/>
      <c r="D24" s="96">
        <v>20</v>
      </c>
      <c r="E24" s="90" t="s">
        <v>220</v>
      </c>
      <c r="F24" s="96">
        <v>2</v>
      </c>
      <c r="G24" s="96">
        <v>2</v>
      </c>
    </row>
    <row r="25" spans="1:7">
      <c r="A25" s="90" t="s">
        <v>225</v>
      </c>
      <c r="B25" s="96">
        <v>38</v>
      </c>
      <c r="C25" s="96"/>
      <c r="D25" s="96">
        <v>19</v>
      </c>
      <c r="E25" s="90" t="s">
        <v>220</v>
      </c>
      <c r="F25" s="96">
        <v>2</v>
      </c>
      <c r="G25" s="96">
        <v>2</v>
      </c>
    </row>
    <row r="26" spans="1:7">
      <c r="A26" s="90" t="s">
        <v>37</v>
      </c>
      <c r="B26" s="96">
        <v>48</v>
      </c>
      <c r="C26" s="96"/>
      <c r="D26" s="96">
        <v>24</v>
      </c>
      <c r="E26" s="90" t="s">
        <v>220</v>
      </c>
      <c r="F26" s="96">
        <v>2</v>
      </c>
      <c r="G26" s="96">
        <v>2</v>
      </c>
    </row>
    <row r="27" spans="1:7">
      <c r="A27" s="90" t="s">
        <v>38</v>
      </c>
      <c r="B27" s="96">
        <v>43</v>
      </c>
      <c r="C27" s="96"/>
      <c r="D27" s="96">
        <v>21</v>
      </c>
      <c r="E27" s="90" t="s">
        <v>220</v>
      </c>
      <c r="F27" s="96">
        <v>2</v>
      </c>
      <c r="G27" s="96">
        <v>2</v>
      </c>
    </row>
    <row r="28" spans="1:7">
      <c r="A28" s="90" t="s">
        <v>226</v>
      </c>
      <c r="B28" s="96">
        <v>36</v>
      </c>
      <c r="C28" s="96"/>
      <c r="D28" s="96">
        <v>18</v>
      </c>
      <c r="E28" s="90" t="s">
        <v>220</v>
      </c>
      <c r="F28" s="96">
        <v>2</v>
      </c>
      <c r="G28" s="96">
        <v>2</v>
      </c>
    </row>
    <row r="29" spans="1:7">
      <c r="A29" s="90" t="s">
        <v>227</v>
      </c>
      <c r="B29" s="96">
        <v>37</v>
      </c>
      <c r="C29" s="96"/>
      <c r="D29" s="96">
        <v>19</v>
      </c>
      <c r="E29" s="90" t="s">
        <v>220</v>
      </c>
      <c r="F29" s="96">
        <v>2</v>
      </c>
      <c r="G29" s="96">
        <v>2</v>
      </c>
    </row>
    <row r="30" spans="1:7">
      <c r="A30" s="90" t="s">
        <v>228</v>
      </c>
      <c r="B30" s="96">
        <v>35</v>
      </c>
      <c r="C30" s="96"/>
      <c r="D30" s="96">
        <v>18</v>
      </c>
      <c r="E30" s="90" t="s">
        <v>220</v>
      </c>
      <c r="F30" s="96">
        <v>2</v>
      </c>
      <c r="G30" s="96">
        <v>2</v>
      </c>
    </row>
    <row r="31" spans="1:7">
      <c r="A31" s="90" t="s">
        <v>229</v>
      </c>
      <c r="B31" s="96">
        <v>37</v>
      </c>
      <c r="C31" s="96"/>
      <c r="D31" s="96">
        <v>19</v>
      </c>
      <c r="E31" s="90" t="s">
        <v>220</v>
      </c>
      <c r="F31" s="96">
        <v>2</v>
      </c>
      <c r="G31" s="96">
        <v>2</v>
      </c>
    </row>
    <row r="32" spans="1:7">
      <c r="A32" s="90" t="s">
        <v>230</v>
      </c>
      <c r="B32" s="96">
        <v>35</v>
      </c>
      <c r="C32" s="96"/>
      <c r="D32" s="96">
        <v>18</v>
      </c>
      <c r="E32" s="90" t="s">
        <v>220</v>
      </c>
      <c r="F32" s="96">
        <v>2</v>
      </c>
      <c r="G32" s="96">
        <v>2</v>
      </c>
    </row>
    <row r="33" spans="1:7">
      <c r="A33" s="90" t="s">
        <v>231</v>
      </c>
      <c r="B33" s="96">
        <v>37</v>
      </c>
      <c r="C33" s="96"/>
      <c r="D33" s="96">
        <v>19</v>
      </c>
      <c r="E33" s="90" t="s">
        <v>220</v>
      </c>
      <c r="F33" s="96">
        <v>2</v>
      </c>
      <c r="G33" s="96">
        <v>2</v>
      </c>
    </row>
    <row r="34" spans="1:7">
      <c r="A34" s="90" t="s">
        <v>232</v>
      </c>
      <c r="B34" s="96">
        <v>35</v>
      </c>
      <c r="C34" s="96"/>
      <c r="D34" s="96">
        <v>18</v>
      </c>
      <c r="E34" s="90" t="s">
        <v>220</v>
      </c>
      <c r="F34" s="96">
        <v>2</v>
      </c>
      <c r="G34" s="96">
        <v>2</v>
      </c>
    </row>
    <row r="35" spans="1:7">
      <c r="A35" s="90" t="s">
        <v>233</v>
      </c>
      <c r="B35" s="96">
        <v>37</v>
      </c>
      <c r="C35" s="96"/>
      <c r="D35" s="96">
        <v>19</v>
      </c>
      <c r="E35" s="90" t="s">
        <v>220</v>
      </c>
      <c r="F35" s="96">
        <v>2</v>
      </c>
      <c r="G35" s="96">
        <v>2</v>
      </c>
    </row>
    <row r="36" spans="1:7">
      <c r="A36" s="90" t="s">
        <v>234</v>
      </c>
      <c r="B36" s="96">
        <v>35</v>
      </c>
      <c r="C36" s="96"/>
      <c r="D36" s="96">
        <v>18</v>
      </c>
      <c r="E36" s="90" t="s">
        <v>220</v>
      </c>
      <c r="F36" s="96">
        <v>2</v>
      </c>
      <c r="G36" s="96">
        <v>2</v>
      </c>
    </row>
  </sheetData>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topLeftCell="A16" workbookViewId="0"/>
  </sheetViews>
  <sheetFormatPr defaultRowHeight="18"/>
  <cols>
    <col min="3" max="3" width="54.59765625" bestFit="1" customWidth="1"/>
  </cols>
  <sheetData>
    <row r="3" spans="3:4">
      <c r="C3" s="9" t="s">
        <v>0</v>
      </c>
      <c r="D3">
        <v>1</v>
      </c>
    </row>
    <row r="4" spans="3:4">
      <c r="C4" t="s">
        <v>15</v>
      </c>
      <c r="D4">
        <v>2</v>
      </c>
    </row>
    <row r="5" spans="3:4">
      <c r="C5" t="s">
        <v>16</v>
      </c>
      <c r="D5">
        <v>3</v>
      </c>
    </row>
    <row r="6" spans="3:4">
      <c r="C6" t="s">
        <v>17</v>
      </c>
      <c r="D6">
        <v>4</v>
      </c>
    </row>
    <row r="7" spans="3:4">
      <c r="C7" t="s">
        <v>18</v>
      </c>
      <c r="D7">
        <v>5</v>
      </c>
    </row>
    <row r="8" spans="3:4">
      <c r="C8" t="s">
        <v>19</v>
      </c>
      <c r="D8">
        <v>6</v>
      </c>
    </row>
    <row r="9" spans="3:4">
      <c r="C9" t="s">
        <v>20</v>
      </c>
      <c r="D9">
        <v>7</v>
      </c>
    </row>
    <row r="10" spans="3:4">
      <c r="C10" t="s">
        <v>21</v>
      </c>
      <c r="D10">
        <v>8</v>
      </c>
    </row>
    <row r="11" spans="3:4">
      <c r="C11" t="s">
        <v>22</v>
      </c>
      <c r="D11">
        <v>9</v>
      </c>
    </row>
    <row r="12" spans="3:4">
      <c r="C12" t="s">
        <v>40</v>
      </c>
      <c r="D12">
        <v>10</v>
      </c>
    </row>
    <row r="13" spans="3:4">
      <c r="C13" t="s">
        <v>41</v>
      </c>
      <c r="D13">
        <v>11</v>
      </c>
    </row>
    <row r="14" spans="3:4">
      <c r="C14" t="s">
        <v>23</v>
      </c>
      <c r="D14">
        <v>12</v>
      </c>
    </row>
    <row r="15" spans="3:4">
      <c r="C15" t="s">
        <v>24</v>
      </c>
      <c r="D15">
        <v>13</v>
      </c>
    </row>
    <row r="16" spans="3:4">
      <c r="C16" t="s">
        <v>25</v>
      </c>
      <c r="D16">
        <v>14</v>
      </c>
    </row>
    <row r="17" spans="3:4">
      <c r="C17" t="s">
        <v>26</v>
      </c>
      <c r="D17">
        <v>15</v>
      </c>
    </row>
    <row r="18" spans="3:4">
      <c r="C18" t="s">
        <v>27</v>
      </c>
      <c r="D18">
        <v>16</v>
      </c>
    </row>
    <row r="19" spans="3:4">
      <c r="C19" t="s">
        <v>28</v>
      </c>
      <c r="D19">
        <v>17</v>
      </c>
    </row>
    <row r="20" spans="3:4">
      <c r="C20" t="s">
        <v>29</v>
      </c>
      <c r="D20">
        <v>18</v>
      </c>
    </row>
    <row r="21" spans="3:4">
      <c r="C21" t="s">
        <v>30</v>
      </c>
      <c r="D21">
        <v>19</v>
      </c>
    </row>
    <row r="22" spans="3:4">
      <c r="C22" t="s">
        <v>31</v>
      </c>
      <c r="D22">
        <v>20</v>
      </c>
    </row>
    <row r="23" spans="3:4">
      <c r="C23" t="s">
        <v>32</v>
      </c>
      <c r="D23">
        <v>21</v>
      </c>
    </row>
    <row r="24" spans="3:4">
      <c r="C24" t="s">
        <v>33</v>
      </c>
      <c r="D24">
        <v>22</v>
      </c>
    </row>
    <row r="25" spans="3:4">
      <c r="C25" t="s">
        <v>34</v>
      </c>
      <c r="D25">
        <v>23</v>
      </c>
    </row>
    <row r="26" spans="3:4">
      <c r="C26" t="s">
        <v>35</v>
      </c>
      <c r="D26">
        <v>24</v>
      </c>
    </row>
    <row r="27" spans="3:4">
      <c r="C27" t="s">
        <v>36</v>
      </c>
      <c r="D27">
        <v>25</v>
      </c>
    </row>
    <row r="28" spans="3:4">
      <c r="C28" t="s">
        <v>37</v>
      </c>
      <c r="D28">
        <v>26</v>
      </c>
    </row>
    <row r="29" spans="3:4">
      <c r="C29" t="s">
        <v>38</v>
      </c>
      <c r="D29">
        <v>27</v>
      </c>
    </row>
    <row r="30" spans="3:4">
      <c r="C30" t="s">
        <v>39</v>
      </c>
      <c r="D30">
        <v>28</v>
      </c>
    </row>
    <row r="31" spans="3:4">
      <c r="C31" t="s">
        <v>42</v>
      </c>
      <c r="D31">
        <v>29</v>
      </c>
    </row>
    <row r="32" spans="3:4">
      <c r="C32" t="s">
        <v>43</v>
      </c>
      <c r="D32">
        <v>30</v>
      </c>
    </row>
    <row r="33" spans="3:4">
      <c r="C33" t="s">
        <v>44</v>
      </c>
      <c r="D33">
        <v>31</v>
      </c>
    </row>
    <row r="34" spans="3:4">
      <c r="C34" t="s">
        <v>45</v>
      </c>
    </row>
    <row r="35" spans="3:4">
      <c r="C35" t="s">
        <v>46</v>
      </c>
    </row>
    <row r="36" spans="3:4">
      <c r="C36" t="s">
        <v>47</v>
      </c>
    </row>
    <row r="37" spans="3:4">
      <c r="C37" t="s">
        <v>48</v>
      </c>
    </row>
    <row r="38" spans="3:4">
      <c r="C38"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基本情報等入力シート</vt:lpstr>
      <vt:lpstr>個別協議様式ア（ア）分</vt:lpstr>
      <vt:lpstr>別紙1-3</vt:lpstr>
      <vt:lpstr>リスト</vt:lpstr>
      <vt:lpstr>基準単価</vt:lpstr>
      <vt:lpstr>「費用の概要、積算内訳」記載例</vt:lpstr>
      <vt:lpstr>計算用</vt:lpstr>
      <vt:lpstr>参照</vt:lpstr>
      <vt:lpstr>'「費用の概要、積算内訳」記載例'!Print_Area</vt:lpstr>
      <vt:lpstr>基準単価!Print_Area</vt:lpstr>
      <vt:lpstr>基本情報等入力シート!Print_Area</vt:lpstr>
      <vt:lpstr>'個別協議様式ア（ア）分'!Print_Area</vt:lpstr>
      <vt:lpstr>'別紙1-3'!Print_Area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2022-05-25T08:14:42Z</cp:lastPrinted>
  <dcterms:created xsi:type="dcterms:W3CDTF">2020-07-28T08:02:09Z</dcterms:created>
  <dcterms:modified xsi:type="dcterms:W3CDTF">2023-10-22T07:33:54Z</dcterms:modified>
</cp:coreProperties>
</file>